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\Uzivatele\lorenc\VÝBĚROVÉ ŘÍZENÍ 21\Kino - stavební úprava nebytového prostoru\Expedice CD_Elpida revize\010619-F\Vzduchotechnika\"/>
    </mc:Choice>
  </mc:AlternateContent>
  <bookViews>
    <workbookView xWindow="-120" yWindow="-120" windowWidth="29040" windowHeight="16440" activeTab="1"/>
  </bookViews>
  <sheets>
    <sheet name="Podmínky" sheetId="12" r:id="rId1"/>
    <sheet name="Položky" sheetId="10" r:id="rId2"/>
  </sheets>
  <definedNames>
    <definedName name="_xlnm.Print_Titles" localSheetId="0">Podmínky!$1:$3</definedName>
    <definedName name="_xlnm.Print_Titles" localSheetId="1">Položky!$1:$4</definedName>
    <definedName name="_xlnm.Print_Area" localSheetId="0">Podmínky!$A$1:$G$86</definedName>
    <definedName name="_xlnm.Print_Area" localSheetId="1">Položky!$A$1:$G$74</definedName>
    <definedName name="rozp" hidden="1">{#N/A,#N/A,TRUE,"Krycí list"}</definedName>
    <definedName name="summary" hidden="1">{#N/A,#N/A,TRUE,"Krycí list"}</definedName>
    <definedName name="tab">#REF!</definedName>
    <definedName name="wrn.Kontrolní._.rozpočet." hidden="1">{#N/A,#N/A,TRUE,"Krycí list"}</definedName>
    <definedName name="wrn.Kontrolní._.rozpoeet." hidden="1">{#N/A,#N/A,TRUE,"Krycí list"}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0" l="1"/>
  <c r="G50" i="10"/>
  <c r="G12" i="10" s="1"/>
  <c r="G51" i="10"/>
  <c r="G31" i="10" l="1"/>
  <c r="G30" i="10"/>
  <c r="F2" i="12" l="1"/>
  <c r="G43" i="10" l="1"/>
  <c r="G42" i="10"/>
  <c r="G40" i="10"/>
  <c r="G41" i="10"/>
  <c r="G28" i="10"/>
  <c r="G27" i="10"/>
  <c r="G25" i="10"/>
  <c r="G24" i="10"/>
  <c r="B11" i="10" l="1"/>
  <c r="G49" i="10"/>
  <c r="B49" i="10"/>
  <c r="B9" i="10"/>
  <c r="G44" i="10"/>
  <c r="G39" i="10"/>
  <c r="G37" i="10"/>
  <c r="G36" i="10"/>
  <c r="G34" i="10"/>
  <c r="G33" i="10"/>
  <c r="G11" i="10" l="1"/>
  <c r="G9" i="10"/>
  <c r="G52" i="10" l="1"/>
  <c r="B2" i="12" l="1"/>
  <c r="A16" i="10" l="1"/>
  <c r="A15" i="10"/>
  <c r="A14" i="10"/>
  <c r="A13" i="10"/>
  <c r="F1" i="12" l="1"/>
  <c r="B3" i="12"/>
  <c r="B1" i="12"/>
  <c r="G47" i="10"/>
  <c r="G48" i="10"/>
  <c r="G54" i="10"/>
  <c r="G55" i="10"/>
  <c r="G56" i="10"/>
  <c r="G57" i="10"/>
  <c r="G58" i="10"/>
  <c r="G59" i="10"/>
  <c r="G60" i="10"/>
  <c r="G61" i="10"/>
  <c r="G62" i="10"/>
  <c r="G64" i="10"/>
  <c r="G14" i="10" s="1"/>
  <c r="G65" i="10"/>
  <c r="A8" i="10"/>
  <c r="B8" i="10"/>
  <c r="A10" i="10"/>
  <c r="B10" i="10"/>
  <c r="B13" i="10"/>
  <c r="B14" i="10"/>
  <c r="B15" i="10"/>
  <c r="B16" i="10"/>
  <c r="G10" i="10" l="1"/>
  <c r="G13" i="10"/>
  <c r="G67" i="10"/>
  <c r="G68" i="10"/>
  <c r="G8" i="10" l="1"/>
  <c r="G15" i="10"/>
  <c r="G70" i="10"/>
  <c r="G17" i="10" l="1"/>
  <c r="G72" i="10"/>
  <c r="G16" i="10" s="1"/>
  <c r="G74" i="10" l="1"/>
  <c r="G18" i="10" s="1"/>
</calcChain>
</file>

<file path=xl/sharedStrings.xml><?xml version="1.0" encoding="utf-8"?>
<sst xmlns="http://schemas.openxmlformats.org/spreadsheetml/2006/main" count="169" uniqueCount="139">
  <si>
    <t>Popis, druh</t>
  </si>
  <si>
    <t>Jednotka</t>
  </si>
  <si>
    <t>Množství</t>
  </si>
  <si>
    <t>Jedn. cena (Kč)</t>
  </si>
  <si>
    <t>Cena (Kč)</t>
  </si>
  <si>
    <t>Archivní číslo:</t>
  </si>
  <si>
    <t>1.</t>
  </si>
  <si>
    <t>2.</t>
  </si>
  <si>
    <t>3.</t>
  </si>
  <si>
    <t>4.</t>
  </si>
  <si>
    <t>5.</t>
  </si>
  <si>
    <t>NEPŘEDVÍDANÉ PRÁCE</t>
  </si>
  <si>
    <t>h</t>
  </si>
  <si>
    <t>Příprava ke komplexnímu vyzkoušení, oživení a vyregulování zařízení</t>
  </si>
  <si>
    <t>Vypracování protokolu o proměření a vyregulování</t>
  </si>
  <si>
    <t>Měření hlučnosti zařízení</t>
  </si>
  <si>
    <t>Vypracování protokolu o měření hlučnosti zařízení</t>
  </si>
  <si>
    <t>Komplexní vyzkoušení zařízení</t>
  </si>
  <si>
    <t>Zaškolení obsluhy</t>
  </si>
  <si>
    <t>Vypracování provozních předpisů</t>
  </si>
  <si>
    <t>Hodinová mzda pro nepředvídané práce, stavbou způsobené změny, které nemohou být v jednotkových cenách vyúčtovány. Práce budou uznány jen tehdy, budou - li prokázány dokladem</t>
  </si>
  <si>
    <t>kpl</t>
  </si>
  <si>
    <t>HODINOVÉ ZÚČTOVACÍ SAZBY</t>
  </si>
  <si>
    <t>CELKOVÝ SOUČET (bez DPH)</t>
  </si>
  <si>
    <t>%</t>
  </si>
  <si>
    <t>VEDLEJŠÍ ROZPOČTOVÉ NÁKLADY</t>
  </si>
  <si>
    <t>zařízení staveniště</t>
  </si>
  <si>
    <t>DPH</t>
  </si>
  <si>
    <t>CELKOVÝ SOUČET (včetně DPH)</t>
  </si>
  <si>
    <t>Pozice</t>
  </si>
  <si>
    <t>DODÁVKA ZAŘÍZENÍ</t>
  </si>
  <si>
    <t>REKAPITULACE</t>
  </si>
  <si>
    <t>1.01</t>
  </si>
  <si>
    <t>ks</t>
  </si>
  <si>
    <t>m</t>
  </si>
  <si>
    <t>Kompletní montáž zařízení včetně zednických výpomocí, podílů přidružených výkonů, použití lešení, zdvihacích zařízení, jeřábů atd.</t>
  </si>
  <si>
    <t>Objednatel:</t>
  </si>
  <si>
    <t>provoz investora</t>
  </si>
  <si>
    <t>1.1.</t>
  </si>
  <si>
    <t>Podmínky pro zpracování nabídky jsou pro zhotovitele závazné, jak při zpracování nabídky, tak i v průběhu realizace díla. Na pozdější nároky, vyplývající z nerespektování těchto podmínek, nebude brán zřetel.</t>
  </si>
  <si>
    <t>1.2.</t>
  </si>
  <si>
    <t>1.3.</t>
  </si>
  <si>
    <t>1.4.</t>
  </si>
  <si>
    <t>Nabízené jednotkové ceny jsou pevné ceny, platné až do přejímky ve smyslu obchodního práva.</t>
  </si>
  <si>
    <t>1.5.</t>
  </si>
  <si>
    <t>Pokud se poptaný zhotovitel nechce zúčastnit výběrového řízení, požaduje se vrácení nabídky.</t>
  </si>
  <si>
    <t xml:space="preserve">Jednotkové ceny nabídky zahrnují zejména </t>
  </si>
  <si>
    <t>1.6.</t>
  </si>
  <si>
    <r>
      <t>c) náklady na přípomoce, lešení, přesuny hmot a skládkovné</t>
    </r>
    <r>
      <rPr>
        <sz val="11"/>
        <rFont val="Arial Narrow"/>
        <family val="2"/>
        <charset val="238"/>
      </rPr>
      <t>;</t>
    </r>
  </si>
  <si>
    <r>
      <t>d) náklady na skladování, dovozné, balení, cla, zpětné odeslání obalů</t>
    </r>
    <r>
      <rPr>
        <sz val="11"/>
        <rFont val="Arial Narrow"/>
        <family val="2"/>
        <charset val="238"/>
      </rPr>
      <t>;</t>
    </r>
  </si>
  <si>
    <r>
      <t>e) náklady na veškeré údržbářské a opravárenské práce nutné pro zhotovení díla</t>
    </r>
    <r>
      <rPr>
        <sz val="11"/>
        <rFont val="Arial Narrow"/>
        <family val="2"/>
        <charset val="238"/>
      </rPr>
      <t>;</t>
    </r>
  </si>
  <si>
    <t xml:space="preserve">f) náklady na zhotovení a odstranění vzorků, předepsané zkoušky a atesty podle příslušných předpisů nebo potřebných pro prokázání bezchybné funkce díla;  </t>
  </si>
  <si>
    <r>
      <t>g) náklady na ochranu díla až do přejímky</t>
    </r>
    <r>
      <rPr>
        <sz val="11"/>
        <rFont val="Arial Narrow"/>
        <family val="2"/>
        <charset val="238"/>
      </rPr>
      <t>;</t>
    </r>
  </si>
  <si>
    <r>
      <t>h) náklady na poskytnutí odborného dozoru, t.j. odpovědného stavbyvedoucího</t>
    </r>
    <r>
      <rPr>
        <sz val="11"/>
        <rFont val="Arial Narrow"/>
        <family val="2"/>
        <charset val="238"/>
      </rPr>
      <t>;</t>
    </r>
  </si>
  <si>
    <t xml:space="preserve">i) náklady na zhotovení výkresů, výpočtů a dalších výkonů potřebných pro detailní rozpracování projektů předaných objednatelem, které jsou potřebné pro realizaci díla;  </t>
  </si>
  <si>
    <t xml:space="preserve">k) náklady na zhotovení a demontáž zařízení staveniště a veškerých výkonů sloužících pro zhotovení díla a pro provoz díla uživatelů dále nepotřebných;  </t>
  </si>
  <si>
    <t>1.7.</t>
  </si>
  <si>
    <t>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</si>
  <si>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1.8.</t>
  </si>
  <si>
    <t>Jestliže se zdají být rozdílná pojetí ohledně druhu provedení při vypracování nabídky možná, je třeba před předáním nabídky vyžádat vyjasnění s odborem investora. Nabízený způsob provedení je třeba podrobně popsat.</t>
  </si>
  <si>
    <t>1.9.</t>
  </si>
  <si>
    <t>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</si>
  <si>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1.10.</t>
  </si>
  <si>
    <t>Záruční lhůta činí zásadně nejméně 5 (pět) let.</t>
  </si>
  <si>
    <t>1.11.</t>
  </si>
  <si>
    <t>1.12.</t>
  </si>
  <si>
    <t>1.13.</t>
  </si>
  <si>
    <t>Kdyby zhotovitel předpokládal ve své nabídce zadání části výkon dalšímu zhotoviteli, musí v nabídce uvést, které dílčí výkony chce dalšímu zhotoviteli předat.</t>
  </si>
  <si>
    <t>1.14.</t>
  </si>
  <si>
    <t>Smluvní platební podmínky budou sjednány při jednáních ve smlouvě.</t>
  </si>
  <si>
    <t>1.15.</t>
  </si>
  <si>
    <t>1.16.</t>
  </si>
  <si>
    <t>1.17.</t>
  </si>
  <si>
    <t>Všichni pracovníci zhotovitele musí mít zřetelně označený název firmy na oděvu a ochranné přilbě.</t>
  </si>
  <si>
    <t>2.1.</t>
  </si>
  <si>
    <t>b) Úplné a k přezkoušení způsobilé zjištění o všech konstrukčních částech.</t>
  </si>
  <si>
    <t>2.3.</t>
  </si>
  <si>
    <t>Přeprojektováním, které bude nutné pro zvláštní (variantní) návrhy, nesmí být zpožděn začátek stavby a termín dohotovení.</t>
  </si>
  <si>
    <t>2.4.</t>
  </si>
  <si>
    <t>2.5.</t>
  </si>
  <si>
    <t>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</si>
  <si>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Zhotovitel prohlašuje, že podmínky nabídky podrobně prostudoval, že jsou mu zcela jasné a jednoznačné, a tím bere na vědomí, že na veškeré nároky, které vyplynou dodatečně, z důvodu nepochopení či nerespektování těchto podmínek, nebude brán zřetel.</t>
  </si>
  <si>
    <t>V  ......................................  dne  ..........................…</t>
  </si>
  <si>
    <t xml:space="preserve">Všeobecně </t>
  </si>
  <si>
    <t>Prohlášení zhotovitele</t>
  </si>
  <si>
    <t xml:space="preserve">Zvláštní návrhy </t>
  </si>
  <si>
    <t>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</si>
  <si>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</si>
  <si>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r>
      <t>b) veškeré náklady pro zajištění bezpečné práce, ochrany materiálů, součástí a dalších předmětů pro realizaci díla</t>
    </r>
    <r>
      <rPr>
        <sz val="11"/>
        <rFont val="Arial Narrow"/>
        <family val="2"/>
        <charset val="238"/>
      </rPr>
      <t>;</t>
    </r>
  </si>
  <si>
    <t>j) náklady na úpravu dokumentace - zapracování skutečného provedení prací;</t>
  </si>
  <si>
    <t>l) náklady na úhradu specialistů pro provedení zkoušek, které jsou pro provoz potřebné;</t>
  </si>
  <si>
    <t>Jednotkové ceny jsou konečné a neměnné až do přejímky díla.</t>
  </si>
  <si>
    <t>Veškerý prořez a překrytí materiálů je obsažen v jednotkových cenách.</t>
  </si>
  <si>
    <t>Zhotovitel díla musí své výkony chránit před znečištěním a poškozením až do přejímky.</t>
  </si>
  <si>
    <t>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</si>
  <si>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Zde uvedená ustanovení se okamžikem uzavření smlouvy stávají její nedílnou součástí.</t>
  </si>
  <si>
    <t>Zvláštní návrh realizace díla představuje variantu dle zhotovitele. Jako takový bude předložen separátně. Zvláštní variantní návrh provedení díla musí obsahovat tyto doplňkové části k nabídce:</t>
  </si>
  <si>
    <t>a) Popis, statický výpočet a konstrukční výkresy, z nichž jsou rozpoznatelné všechny jednotlivosti zvláštního návrhu, a to v úplnosti, jednoznačně a s možností přezkoušení.</t>
  </si>
  <si>
    <t>Rozpory v položkovém soupisu samy o sobě nebo v prováděcích podkladech k tomu příslušejících, je nutno, jakmile jsou zhotoviteli díla známy, písemně sdělit objednateli.</t>
  </si>
  <si>
    <t xml:space="preserve">                                                                                                                                  razítko a podpis </t>
  </si>
  <si>
    <t xml:space="preserve">Podmínky nabídky </t>
  </si>
  <si>
    <r>
      <t>a) veškeré náklady pro zhotovení bezvadného funkčně způsobilého díla, které je předmětem smlouvy (např. náklady na pomocný těsnící, spojovací a uchytávací materiál atd.)</t>
    </r>
    <r>
      <rPr>
        <sz val="11"/>
        <rFont val="Arial Narrow"/>
        <family val="2"/>
        <charset val="238"/>
      </rPr>
      <t>;</t>
    </r>
  </si>
  <si>
    <t>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</si>
  <si>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</si>
  <si>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>1.18.</t>
  </si>
  <si>
    <t>1.19.</t>
  </si>
  <si>
    <t>Investor:</t>
  </si>
  <si>
    <t>SPIRO potrubí sk. I pozinkované, včetně spojovacího, těsnícího a uchytávacího materiálu pro zavěšení a včetně případných pomocných kovových konstrukcí potřebných k instalaci potrubí</t>
  </si>
  <si>
    <t>1.02</t>
  </si>
  <si>
    <t>1.03</t>
  </si>
  <si>
    <t>1.04</t>
  </si>
  <si>
    <t>1.05</t>
  </si>
  <si>
    <r>
      <t xml:space="preserve">Al laminátová hadice s tepelnou a hlukovou izolací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125</t>
    </r>
    <r>
      <rPr>
        <sz val="10"/>
        <color indexed="8"/>
        <rFont val="Arial"/>
        <family val="2"/>
        <charset val="238"/>
      </rPr>
      <t xml:space="preserve"> mm</t>
    </r>
  </si>
  <si>
    <t xml:space="preserve">Talířový ventil 125 </t>
  </si>
  <si>
    <r>
      <t xml:space="preserve">talířový ventil pro odvod vzduchu vyrobený z ocelového plechu,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</rPr>
      <t xml:space="preserve"> 125 mm, lakovaný práškovou bílou barvou, včetně montážního kroužku s těsněním</t>
    </r>
  </si>
  <si>
    <t>Vzduchotechnika</t>
  </si>
  <si>
    <r>
      <t xml:space="preserve">Tichý potrubní diagonální ventilátor </t>
    </r>
    <r>
      <rPr>
        <b/>
        <sz val="10"/>
        <rFont val="Symbol"/>
        <family val="1"/>
        <charset val="2"/>
      </rPr>
      <t>Æ</t>
    </r>
    <r>
      <rPr>
        <b/>
        <sz val="10"/>
        <rFont val="Arial"/>
        <family val="2"/>
        <charset val="238"/>
      </rPr>
      <t xml:space="preserve"> 125 mm</t>
    </r>
  </si>
  <si>
    <r>
      <t xml:space="preserve">Samočinná žaluziová klapka </t>
    </r>
    <r>
      <rPr>
        <b/>
        <sz val="10"/>
        <rFont val="Symbol"/>
        <family val="1"/>
        <charset val="2"/>
      </rPr>
      <t>Æ</t>
    </r>
    <r>
      <rPr>
        <b/>
        <sz val="10"/>
        <rFont val="Arial"/>
        <family val="2"/>
        <charset val="238"/>
      </rPr>
      <t xml:space="preserve"> 125 mm</t>
    </r>
  </si>
  <si>
    <r>
      <t xml:space="preserve">plastová samočinná (přetlaková) klapka na potrubí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</rPr>
      <t xml:space="preserve"> 125 mm</t>
    </r>
  </si>
  <si>
    <r>
      <t xml:space="preserve">Tlumič hluku </t>
    </r>
    <r>
      <rPr>
        <b/>
        <sz val="10"/>
        <rFont val="Symbol"/>
        <family val="1"/>
        <charset val="2"/>
      </rPr>
      <t>Æ</t>
    </r>
    <r>
      <rPr>
        <b/>
        <sz val="10"/>
        <rFont val="Arial"/>
        <family val="2"/>
        <charset val="238"/>
      </rPr>
      <t xml:space="preserve"> 125/900 mm</t>
    </r>
  </si>
  <si>
    <r>
      <t xml:space="preserve">tlumič hluku  z galvanizovaného plechu do kruhového potrubí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</rPr>
      <t xml:space="preserve"> 125 mm, délka 900 mm </t>
    </r>
  </si>
  <si>
    <r>
      <t xml:space="preserve">Potrubí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125 mm</t>
    </r>
  </si>
  <si>
    <r>
      <t>Oblouk segmentový 90°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125 mm</t>
    </r>
  </si>
  <si>
    <r>
      <t xml:space="preserve">Odbočka jednostranná 90°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125-125-125 mm</t>
    </r>
  </si>
  <si>
    <t>Výkres č.</t>
  </si>
  <si>
    <t>6.</t>
  </si>
  <si>
    <t>Stavební úpravy restaurace, ul. Studentská 781, Bohumín</t>
  </si>
  <si>
    <t>Město Bohumín
Masarykova 158
735 81 Bohumín</t>
  </si>
  <si>
    <t>OV-1</t>
  </si>
  <si>
    <t>OV-2</t>
  </si>
  <si>
    <r>
      <t xml:space="preserve">ultratichý potrubní diagonální ventilátor,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125 mm, V = 160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/h, </t>
    </r>
    <r>
      <rPr>
        <sz val="10"/>
        <rFont val="GreekC"/>
        <charset val="238"/>
      </rPr>
      <t>D</t>
    </r>
    <r>
      <rPr>
        <sz val="10"/>
        <rFont val="Arial"/>
        <family val="2"/>
        <charset val="238"/>
      </rPr>
      <t xml:space="preserve">p = 80 Pa (230 V, 27 W, 0,12 A), provedení s vestavěným nastavitelným doběhem 1 až 30 minut, max. teplota vzduchu 60 °C, skříň z plastu složená z konzoly pro montáž na zeď nebo strop, hlukového absorbéru a motoru, připojovací hrdla s gumovým těsněním, diagonální oběžné kolo z plastu, indukční motor s dvojím vinutím a tepelnou pojistkou, vinutí s tropikalizační úpravou, izolace třídy B, kuličková ložiska s tukovou náplní na dobu životnosti, krytí motoru IP44, svorkovnice na skříni ventilátoru, včetně 2 ks spojovacích manžet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125 mm s gumovým vyložením</t>
    </r>
  </si>
  <si>
    <r>
      <t xml:space="preserve">ultratichý potrubní diagonální ventilátor,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125 mm, V = 130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/h, </t>
    </r>
    <r>
      <rPr>
        <sz val="10"/>
        <rFont val="GreekC"/>
        <charset val="238"/>
      </rPr>
      <t>D</t>
    </r>
    <r>
      <rPr>
        <sz val="10"/>
        <rFont val="Arial"/>
        <family val="2"/>
        <charset val="238"/>
      </rPr>
      <t xml:space="preserve">p = 90 Pa (230 V, 27 W, 0,12 A), provedení s vestavěným nastavitelným doběhem 1 až 30 minut, max. teplota vzduchu 60 °C, skříň z plastu složená z konzoly pro montáž na zeď nebo strop, hlukového absorbéru a motoru, připojovací hrdla s gumovým těsněním, diagonální oběžné kolo z plastu, indukční motor s dvojím vinutím a tepelnou pojistkou, vinutí s tropikalizační úpravou, izolace třídy B, kuličková ložiska s tukovou náplní na dobu životnosti, krytí motoru IP44, svorkovnice na skříni ventilátoru, včetně 2 ks spojovacích manžet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125 mm s gumovým vyložením</t>
    </r>
  </si>
  <si>
    <r>
      <t xml:space="preserve">Odbočka oboustranná 90°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238"/>
      </rPr>
      <t xml:space="preserve"> 125-125-125-125 mm</t>
    </r>
  </si>
  <si>
    <t>MONTÁŽ A DEMONTÁŽ</t>
  </si>
  <si>
    <t>DEMONTÁŽ STÁVAJÍCÍHO ZAŘÍZENÍ A POTRUBÍ</t>
  </si>
  <si>
    <t>010619-D.1.4.4-3A</t>
  </si>
  <si>
    <t>VĚTRÁNÍ SOCIÁLNÍCH ZAŘÍZENÍ (ZAŘÍZENÍ č. 1)</t>
  </si>
  <si>
    <t>Demontáž a ekologická likvidace stávajícího zařízení a potrubí v sociálních zařízeních (ventilátory, tlumiče hluku, potrubí, mřížky, žaluzie, vyústky atd.)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</si>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</sst>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#,##0.0\ &quot;Kč&quot;"/>
    <numFmt numFmtId="167" formatCode="#,##0.0\ _K_č"/>
  </numFmts>
  <fonts count="28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7.5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0"/>
      <name val="Helv"/>
      <family val="2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10"/>
      <name val="Arial"/>
      <family val="2"/>
      <charset val="238"/>
    </font>
    <font>
      <sz val="7.5"/>
      <name val="Arial"/>
      <family val="2"/>
      <charset val="238"/>
    </font>
    <font>
      <sz val="10"/>
      <name val="GreekC"/>
      <charset val="238"/>
    </font>
    <font>
      <sz val="10"/>
      <name val="Symbol"/>
      <family val="1"/>
      <charset val="2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11" fillId="0" borderId="0"/>
  </cellStyleXfs>
  <cellXfs count="19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9" fillId="0" borderId="4" xfId="0" quotePrefix="1" applyFont="1" applyBorder="1" applyAlignment="1">
      <alignment vertical="center" wrapText="1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4" applyNumberFormat="1" applyFont="1" applyFill="1" applyBorder="1" applyAlignment="1" applyProtection="1">
      <alignment horizontal="center" vertical="center" wrapText="1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>
      <alignment horizontal="left" vertical="center" wrapText="1"/>
    </xf>
    <xf numFmtId="0" fontId="3" fillId="0" borderId="1" xfId="1" applyFont="1" applyFill="1" applyBorder="1" applyAlignment="1">
      <alignment vertical="center" wrapText="1"/>
    </xf>
    <xf numFmtId="49" fontId="8" fillId="0" borderId="1" xfId="1" applyNumberFormat="1" applyFont="1" applyFill="1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165" fontId="8" fillId="0" borderId="1" xfId="1" applyNumberFormat="1" applyFont="1" applyFill="1" applyBorder="1" applyAlignment="1" applyProtection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165" fontId="8" fillId="0" borderId="3" xfId="1" applyNumberFormat="1" applyFont="1" applyFill="1" applyBorder="1" applyAlignment="1" applyProtection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49" fontId="8" fillId="0" borderId="7" xfId="1" applyNumberFormat="1" applyFont="1" applyFill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166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vertical="center"/>
    </xf>
    <xf numFmtId="49" fontId="15" fillId="0" borderId="3" xfId="2" applyNumberFormat="1" applyFont="1" applyFill="1" applyBorder="1" applyAlignment="1" applyProtection="1">
      <alignment horizontal="left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8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7" xfId="1" applyNumberFormat="1" applyFont="1" applyFill="1" applyBorder="1" applyAlignment="1" applyProtection="1">
      <alignment horizontal="left" vertical="center" wrapText="1"/>
      <protection locked="0"/>
    </xf>
    <xf numFmtId="167" fontId="0" fillId="0" borderId="3" xfId="0" applyNumberFormat="1" applyBorder="1" applyAlignment="1">
      <alignment horizontal="right" vertical="center" wrapText="1"/>
    </xf>
    <xf numFmtId="167" fontId="0" fillId="0" borderId="11" xfId="0" applyNumberFormat="1" applyBorder="1" applyAlignment="1">
      <alignment vertical="center" wrapText="1"/>
    </xf>
    <xf numFmtId="167" fontId="8" fillId="0" borderId="1" xfId="0" applyNumberFormat="1" applyFont="1" applyBorder="1" applyAlignment="1">
      <alignment horizontal="right" vertical="center" wrapText="1"/>
    </xf>
    <xf numFmtId="167" fontId="8" fillId="0" borderId="12" xfId="0" applyNumberFormat="1" applyFont="1" applyBorder="1" applyAlignment="1">
      <alignment vertical="center" wrapText="1"/>
    </xf>
    <xf numFmtId="167" fontId="8" fillId="0" borderId="2" xfId="0" applyNumberFormat="1" applyFont="1" applyBorder="1" applyAlignment="1">
      <alignment horizontal="right" vertical="center" wrapText="1"/>
    </xf>
    <xf numFmtId="167" fontId="0" fillId="0" borderId="4" xfId="0" applyNumberFormat="1" applyBorder="1" applyAlignment="1">
      <alignment horizontal="right" vertical="center" wrapText="1"/>
    </xf>
    <xf numFmtId="167" fontId="0" fillId="0" borderId="13" xfId="0" applyNumberFormat="1" applyBorder="1" applyAlignment="1">
      <alignment vertical="center" wrapText="1"/>
    </xf>
    <xf numFmtId="167" fontId="8" fillId="0" borderId="1" xfId="1" applyNumberFormat="1" applyFont="1" applyFill="1" applyBorder="1" applyAlignment="1">
      <alignment horizontal="center" vertical="center" wrapText="1"/>
    </xf>
    <xf numFmtId="167" fontId="0" fillId="0" borderId="2" xfId="0" applyNumberFormat="1" applyBorder="1" applyAlignment="1">
      <alignment horizontal="right" vertical="center" wrapText="1"/>
    </xf>
    <xf numFmtId="167" fontId="14" fillId="2" borderId="5" xfId="0" applyNumberFormat="1" applyFont="1" applyFill="1" applyBorder="1" applyAlignment="1">
      <alignment horizontal="right" vertical="center" wrapText="1"/>
    </xf>
    <xf numFmtId="0" fontId="3" fillId="3" borderId="15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left" vertical="center" wrapText="1"/>
    </xf>
    <xf numFmtId="49" fontId="3" fillId="3" borderId="5" xfId="1" applyNumberFormat="1" applyFont="1" applyFill="1" applyBorder="1" applyAlignment="1">
      <alignment horizontal="center" vertical="center" wrapText="1"/>
    </xf>
    <xf numFmtId="1" fontId="3" fillId="3" borderId="5" xfId="1" applyNumberFormat="1" applyFont="1" applyFill="1" applyBorder="1" applyAlignment="1">
      <alignment horizontal="center" vertical="center" wrapText="1"/>
    </xf>
    <xf numFmtId="167" fontId="3" fillId="3" borderId="5" xfId="1" applyNumberFormat="1" applyFont="1" applyFill="1" applyBorder="1" applyAlignment="1">
      <alignment horizontal="right" vertical="center" wrapText="1"/>
    </xf>
    <xf numFmtId="167" fontId="3" fillId="3" borderId="14" xfId="1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vertical="center" wrapText="1"/>
    </xf>
    <xf numFmtId="0" fontId="0" fillId="4" borderId="17" xfId="0" applyFill="1" applyBorder="1" applyAlignment="1">
      <alignment horizontal="center" vertical="center" wrapText="1"/>
    </xf>
    <xf numFmtId="167" fontId="0" fillId="4" borderId="17" xfId="0" applyNumberFormat="1" applyFill="1" applyBorder="1" applyAlignment="1">
      <alignment horizontal="right" vertical="center" wrapText="1"/>
    </xf>
    <xf numFmtId="49" fontId="16" fillId="5" borderId="18" xfId="3" applyNumberFormat="1" applyFont="1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49" fontId="18" fillId="5" borderId="21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" fillId="5" borderId="22" xfId="0" applyNumberFormat="1" applyFont="1" applyFill="1" applyBorder="1" applyAlignment="1">
      <alignment horizontal="center" vertical="center" wrapText="1"/>
    </xf>
    <xf numFmtId="166" fontId="2" fillId="5" borderId="22" xfId="0" applyNumberFormat="1" applyFont="1" applyFill="1" applyBorder="1" applyAlignment="1">
      <alignment horizontal="center" vertical="center" wrapText="1"/>
    </xf>
    <xf numFmtId="166" fontId="2" fillId="5" borderId="23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67" fontId="3" fillId="0" borderId="12" xfId="0" applyNumberFormat="1" applyFont="1" applyBorder="1" applyAlignment="1">
      <alignment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0" fillId="0" borderId="1" xfId="0" applyNumberFormat="1" applyBorder="1" applyAlignment="1">
      <alignment horizontal="right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 indent="15"/>
    </xf>
    <xf numFmtId="0" fontId="8" fillId="0" borderId="2" xfId="0" applyFont="1" applyBorder="1" applyAlignment="1">
      <alignment horizontal="left" vertical="center" wrapText="1" indent="15"/>
    </xf>
    <xf numFmtId="0" fontId="8" fillId="0" borderId="4" xfId="0" applyFont="1" applyBorder="1" applyAlignment="1">
      <alignment horizontal="left" vertical="center" wrapText="1" indent="15"/>
    </xf>
    <xf numFmtId="0" fontId="8" fillId="3" borderId="5" xfId="1" applyFont="1" applyFill="1" applyBorder="1" applyAlignment="1">
      <alignment horizontal="left" vertical="center" wrapText="1" indent="15"/>
    </xf>
    <xf numFmtId="0" fontId="8" fillId="4" borderId="17" xfId="0" applyFont="1" applyFill="1" applyBorder="1" applyAlignment="1">
      <alignment horizontal="left" vertical="center" wrapText="1" indent="15"/>
    </xf>
    <xf numFmtId="0" fontId="10" fillId="0" borderId="3" xfId="0" applyFont="1" applyFill="1" applyBorder="1" applyAlignment="1">
      <alignment horizontal="left" vertical="center" wrapText="1" indent="15"/>
    </xf>
    <xf numFmtId="49" fontId="8" fillId="0" borderId="1" xfId="1" applyNumberFormat="1" applyFont="1" applyFill="1" applyBorder="1" applyAlignment="1">
      <alignment horizontal="left" vertical="center" wrapText="1" indent="15"/>
    </xf>
    <xf numFmtId="0" fontId="8" fillId="0" borderId="1" xfId="1" applyFont="1" applyFill="1" applyBorder="1" applyAlignment="1" applyProtection="1">
      <alignment horizontal="left" vertical="center" indent="15"/>
      <protection locked="0"/>
    </xf>
    <xf numFmtId="49" fontId="17" fillId="0" borderId="1" xfId="0" applyNumberFormat="1" applyFont="1" applyBorder="1" applyAlignment="1">
      <alignment horizontal="left" vertical="center" wrapText="1" indent="15"/>
    </xf>
    <xf numFmtId="49" fontId="17" fillId="0" borderId="2" xfId="0" applyNumberFormat="1" applyFont="1" applyBorder="1" applyAlignment="1">
      <alignment horizontal="left" vertical="center" wrapText="1" indent="15"/>
    </xf>
    <xf numFmtId="49" fontId="13" fillId="0" borderId="2" xfId="0" applyNumberFormat="1" applyFont="1" applyBorder="1" applyAlignment="1">
      <alignment horizontal="left" vertical="center" wrapText="1" indent="15"/>
    </xf>
    <xf numFmtId="0" fontId="9" fillId="0" borderId="4" xfId="0" quotePrefix="1" applyFont="1" applyBorder="1" applyAlignment="1">
      <alignment horizontal="left" vertical="center" wrapText="1" indent="15"/>
    </xf>
    <xf numFmtId="0" fontId="14" fillId="2" borderId="5" xfId="0" applyFont="1" applyFill="1" applyBorder="1" applyAlignment="1">
      <alignment horizontal="left" vertical="center" wrapText="1" indent="15"/>
    </xf>
    <xf numFmtId="0" fontId="17" fillId="0" borderId="0" xfId="0" applyFont="1" applyAlignment="1">
      <alignment horizontal="left" vertical="center" indent="15"/>
    </xf>
    <xf numFmtId="4" fontId="8" fillId="0" borderId="2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4" fontId="14" fillId="2" borderId="5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3" fontId="0" fillId="0" borderId="3" xfId="0" applyNumberFormat="1" applyBorder="1" applyAlignment="1">
      <alignment horizontal="center" vertical="center" wrapText="1"/>
    </xf>
    <xf numFmtId="3" fontId="0" fillId="4" borderId="17" xfId="0" applyNumberForma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1" applyFont="1" applyBorder="1" applyAlignment="1">
      <alignment vertical="center" wrapText="1"/>
    </xf>
    <xf numFmtId="164" fontId="0" fillId="0" borderId="0" xfId="0" applyNumberFormat="1" applyBorder="1" applyAlignment="1">
      <alignment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20" fillId="5" borderId="25" xfId="0" applyFont="1" applyFill="1" applyBorder="1" applyAlignment="1">
      <alignment horizontal="center" vertical="center"/>
    </xf>
    <xf numFmtId="165" fontId="8" fillId="0" borderId="22" xfId="1" applyNumberFormat="1" applyFont="1" applyFill="1" applyBorder="1" applyAlignment="1" applyProtection="1">
      <alignment horizontal="center" vertical="center" wrapText="1"/>
    </xf>
    <xf numFmtId="167" fontId="0" fillId="0" borderId="22" xfId="0" applyNumberFormat="1" applyBorder="1" applyAlignment="1">
      <alignment horizontal="righ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24" fillId="6" borderId="21" xfId="0" applyFont="1" applyFill="1" applyBorder="1" applyAlignment="1">
      <alignment horizontal="left" vertical="center" wrapText="1"/>
    </xf>
    <xf numFmtId="0" fontId="24" fillId="7" borderId="21" xfId="0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top" wrapText="1"/>
    </xf>
    <xf numFmtId="0" fontId="25" fillId="0" borderId="43" xfId="0" applyFont="1" applyBorder="1" applyAlignment="1">
      <alignment horizontal="left" vertical="top" wrapText="1"/>
    </xf>
    <xf numFmtId="0" fontId="25" fillId="0" borderId="0" xfId="0" applyFont="1" applyBorder="1" applyAlignment="1">
      <alignment horizontal="left" vertical="center" wrapText="1"/>
    </xf>
    <xf numFmtId="0" fontId="25" fillId="0" borderId="21" xfId="0" applyFont="1" applyBorder="1" applyAlignment="1">
      <alignment horizontal="left" vertical="center" wrapText="1"/>
    </xf>
    <xf numFmtId="0" fontId="25" fillId="0" borderId="43" xfId="0" applyFont="1" applyBorder="1" applyAlignment="1">
      <alignment horizontal="left" vertical="center" wrapText="1"/>
    </xf>
    <xf numFmtId="0" fontId="24" fillId="0" borderId="21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top" wrapText="1"/>
    </xf>
    <xf numFmtId="0" fontId="25" fillId="0" borderId="21" xfId="0" applyNumberFormat="1" applyFont="1" applyBorder="1" applyAlignment="1">
      <alignment horizontal="center" vertical="top" wrapText="1"/>
    </xf>
    <xf numFmtId="0" fontId="25" fillId="0" borderId="44" xfId="0" applyFont="1" applyBorder="1" applyAlignment="1">
      <alignment horizontal="center" vertical="top" wrapText="1"/>
    </xf>
    <xf numFmtId="0" fontId="25" fillId="0" borderId="31" xfId="0" applyFont="1" applyBorder="1" applyAlignment="1">
      <alignment horizontal="left" vertical="top" wrapText="1"/>
    </xf>
    <xf numFmtId="0" fontId="25" fillId="0" borderId="32" xfId="0" applyFont="1" applyBorder="1" applyAlignment="1">
      <alignment horizontal="left" vertical="top" wrapText="1"/>
    </xf>
    <xf numFmtId="0" fontId="8" fillId="0" borderId="1" xfId="1" applyFont="1" applyFill="1" applyBorder="1" applyAlignment="1" applyProtection="1">
      <alignment horizontal="left" vertical="center"/>
      <protection locked="0"/>
    </xf>
    <xf numFmtId="49" fontId="1" fillId="0" borderId="3" xfId="2" applyNumberFormat="1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1" xfId="4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3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8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3" xfId="0" applyBorder="1" applyAlignment="1">
      <alignment horizontal="center" vertical="center" wrapText="1"/>
    </xf>
    <xf numFmtId="167" fontId="0" fillId="0" borderId="3" xfId="0" applyNumberFormat="1" applyFill="1" applyBorder="1" applyAlignment="1">
      <alignment horizontal="right" vertical="center" wrapText="1"/>
    </xf>
    <xf numFmtId="167" fontId="0" fillId="0" borderId="47" xfId="0" applyNumberFormat="1" applyBorder="1" applyAlignment="1">
      <alignment vertical="center" wrapText="1"/>
    </xf>
    <xf numFmtId="49" fontId="1" fillId="0" borderId="3" xfId="4" applyNumberFormat="1" applyFont="1" applyFill="1" applyBorder="1" applyAlignment="1" applyProtection="1">
      <alignment horizontal="center" vertical="center" wrapText="1"/>
    </xf>
    <xf numFmtId="0" fontId="3" fillId="0" borderId="48" xfId="0" applyFont="1" applyBorder="1" applyAlignment="1">
      <alignment vertical="center" wrapText="1"/>
    </xf>
    <xf numFmtId="164" fontId="0" fillId="0" borderId="0" xfId="0" applyNumberFormat="1" applyBorder="1" applyAlignment="1">
      <alignment horizontal="center" vertical="center" wrapText="1"/>
    </xf>
    <xf numFmtId="3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8" xfId="0" applyNumberFormat="1" applyFont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 indent="15"/>
    </xf>
    <xf numFmtId="1" fontId="8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1" applyFont="1" applyFill="1" applyBorder="1" applyAlignment="1">
      <alignment horizontal="left" vertical="center" wrapText="1"/>
    </xf>
    <xf numFmtId="1" fontId="8" fillId="0" borderId="3" xfId="0" applyNumberFormat="1" applyFont="1" applyFill="1" applyBorder="1" applyAlignment="1" applyProtection="1">
      <alignment horizontal="center" vertical="center" wrapText="1"/>
    </xf>
    <xf numFmtId="167" fontId="3" fillId="2" borderId="14" xfId="0" applyNumberFormat="1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5" fillId="5" borderId="38" xfId="0" applyFont="1" applyFill="1" applyBorder="1" applyAlignment="1">
      <alignment horizontal="center" vertical="center" wrapText="1"/>
    </xf>
    <xf numFmtId="0" fontId="5" fillId="5" borderId="39" xfId="0" applyFont="1" applyFill="1" applyBorder="1" applyAlignment="1">
      <alignment horizontal="center" vertical="center"/>
    </xf>
    <xf numFmtId="0" fontId="5" fillId="5" borderId="40" xfId="0" applyFont="1" applyFill="1" applyBorder="1" applyAlignment="1">
      <alignment horizontal="center" vertical="center"/>
    </xf>
    <xf numFmtId="166" fontId="8" fillId="5" borderId="33" xfId="0" applyNumberFormat="1" applyFont="1" applyFill="1" applyBorder="1" applyAlignment="1">
      <alignment horizontal="center" vertical="center" wrapText="1"/>
    </xf>
    <xf numFmtId="166" fontId="8" fillId="5" borderId="34" xfId="0" applyNumberFormat="1" applyFont="1" applyFill="1" applyBorder="1" applyAlignment="1">
      <alignment horizontal="center" vertical="center"/>
    </xf>
    <xf numFmtId="0" fontId="6" fillId="5" borderId="35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/>
    </xf>
    <xf numFmtId="4" fontId="4" fillId="5" borderId="37" xfId="0" applyNumberFormat="1" applyFont="1" applyFill="1" applyBorder="1" applyAlignment="1">
      <alignment horizontal="center" vertical="center" wrapText="1"/>
    </xf>
    <xf numFmtId="0" fontId="0" fillId="5" borderId="36" xfId="0" applyFill="1" applyBorder="1" applyAlignment="1">
      <alignment horizontal="center" vertical="center" wrapText="1"/>
    </xf>
    <xf numFmtId="166" fontId="14" fillId="5" borderId="29" xfId="0" applyNumberFormat="1" applyFont="1" applyFill="1" applyBorder="1" applyAlignment="1">
      <alignment horizontal="center" vertical="center"/>
    </xf>
    <xf numFmtId="166" fontId="14" fillId="5" borderId="30" xfId="0" applyNumberFormat="1" applyFont="1" applyFill="1" applyBorder="1" applyAlignment="1">
      <alignment horizontal="center" vertical="center"/>
    </xf>
    <xf numFmtId="166" fontId="14" fillId="5" borderId="31" xfId="0" applyNumberFormat="1" applyFont="1" applyFill="1" applyBorder="1" applyAlignment="1">
      <alignment horizontal="center" vertical="center"/>
    </xf>
    <xf numFmtId="166" fontId="14" fillId="5" borderId="32" xfId="0" applyNumberFormat="1" applyFont="1" applyFill="1" applyBorder="1" applyAlignment="1">
      <alignment horizontal="center" vertical="center"/>
    </xf>
    <xf numFmtId="0" fontId="0" fillId="5" borderId="36" xfId="0" applyFill="1" applyBorder="1" applyAlignment="1">
      <alignment horizontal="center" vertical="center"/>
    </xf>
    <xf numFmtId="0" fontId="0" fillId="5" borderId="31" xfId="0" applyFill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top" wrapText="1"/>
    </xf>
    <xf numFmtId="0" fontId="25" fillId="0" borderId="43" xfId="0" applyFont="1" applyBorder="1" applyAlignment="1">
      <alignment horizontal="left" vertical="top" wrapText="1"/>
    </xf>
    <xf numFmtId="0" fontId="24" fillId="6" borderId="45" xfId="0" applyNumberFormat="1" applyFont="1" applyFill="1" applyBorder="1" applyAlignment="1">
      <alignment horizontal="left" vertical="center" wrapText="1"/>
    </xf>
    <xf numFmtId="0" fontId="24" fillId="6" borderId="46" xfId="0" applyNumberFormat="1" applyFont="1" applyFill="1" applyBorder="1" applyAlignment="1">
      <alignment horizontal="left" vertical="center" wrapText="1"/>
    </xf>
    <xf numFmtId="0" fontId="24" fillId="7" borderId="0" xfId="0" applyNumberFormat="1" applyFont="1" applyFill="1" applyBorder="1" applyAlignment="1">
      <alignment horizontal="left" vertical="center" wrapText="1"/>
    </xf>
    <xf numFmtId="0" fontId="24" fillId="7" borderId="43" xfId="0" applyNumberFormat="1" applyFont="1" applyFill="1" applyBorder="1" applyAlignment="1">
      <alignment horizontal="left" vertical="center" wrapText="1"/>
    </xf>
    <xf numFmtId="0" fontId="25" fillId="0" borderId="21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left" vertical="center" wrapText="1"/>
    </xf>
    <xf numFmtId="0" fontId="25" fillId="0" borderId="43" xfId="0" applyFont="1" applyBorder="1" applyAlignment="1">
      <alignment horizontal="left" vertical="center" wrapText="1"/>
    </xf>
    <xf numFmtId="0" fontId="26" fillId="7" borderId="0" xfId="0" applyFont="1" applyFill="1" applyBorder="1" applyAlignment="1">
      <alignment horizontal="left" vertical="center" wrapText="1"/>
    </xf>
    <xf numFmtId="0" fontId="26" fillId="7" borderId="43" xfId="0" applyFont="1" applyFill="1" applyBorder="1" applyAlignment="1">
      <alignment horizontal="left" vertical="center" wrapText="1"/>
    </xf>
    <xf numFmtId="0" fontId="6" fillId="5" borderId="15" xfId="0" applyFont="1" applyFill="1" applyBorder="1" applyAlignment="1">
      <alignment horizontal="left" vertical="center" wrapText="1" indent="5"/>
    </xf>
    <xf numFmtId="0" fontId="6" fillId="5" borderId="41" xfId="0" applyFont="1" applyFill="1" applyBorder="1" applyAlignment="1">
      <alignment horizontal="left" vertical="center" wrapText="1" indent="5"/>
    </xf>
    <xf numFmtId="0" fontId="6" fillId="5" borderId="42" xfId="0" applyFont="1" applyFill="1" applyBorder="1" applyAlignment="1">
      <alignment horizontal="left" vertical="center" wrapText="1" indent="5"/>
    </xf>
    <xf numFmtId="166" fontId="1" fillId="5" borderId="33" xfId="0" applyNumberFormat="1" applyFont="1" applyFill="1" applyBorder="1" applyAlignment="1">
      <alignment horizontal="center" vertical="center" wrapText="1"/>
    </xf>
    <xf numFmtId="0" fontId="1" fillId="5" borderId="36" xfId="0" applyFont="1" applyFill="1" applyBorder="1" applyAlignment="1">
      <alignment horizontal="center" vertical="center"/>
    </xf>
  </cellXfs>
  <cellStyles count="6">
    <cellStyle name="Normální" xfId="0" builtinId="0"/>
    <cellStyle name="normální_6VX01" xfId="1"/>
    <cellStyle name="normální_6WX01" xfId="2"/>
    <cellStyle name="normální_AS2-TP1-II-4B-price summary-20040609" xfId="3"/>
    <cellStyle name="normální_VIZA-FoT-template" xfId="4"/>
    <cellStyle name="Styl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86"/>
  <sheetViews>
    <sheetView showGridLines="0" view="pageBreakPreview" zoomScaleNormal="100" zoomScaleSheetLayoutView="100" workbookViewId="0">
      <selection activeCell="B16" sqref="B16"/>
    </sheetView>
  </sheetViews>
  <sheetFormatPr defaultRowHeight="12.75"/>
  <cols>
    <col min="1" max="1" width="7.140625" style="9" customWidth="1"/>
    <col min="2" max="2" width="67.42578125" style="1" customWidth="1"/>
    <col min="3" max="3" width="13" style="93" customWidth="1"/>
    <col min="4" max="4" width="7.7109375" style="2" customWidth="1"/>
    <col min="5" max="5" width="8.5703125" style="99" customWidth="1"/>
    <col min="6" max="6" width="12.7109375" style="38" customWidth="1"/>
    <col min="7" max="7" width="16.140625" style="39" customWidth="1"/>
    <col min="8" max="9" width="13.7109375" style="104" bestFit="1" customWidth="1"/>
    <col min="10" max="16384" width="9.140625" style="104"/>
  </cols>
  <sheetData>
    <row r="1" spans="1:140" ht="45" customHeight="1">
      <c r="A1" s="64"/>
      <c r="B1" s="156" t="str">
        <f>Položky!B1</f>
        <v>VÝKAZ VÝMĚR</v>
      </c>
      <c r="C1" s="157"/>
      <c r="D1" s="158"/>
      <c r="E1" s="111" t="s">
        <v>36</v>
      </c>
      <c r="F1" s="159" t="str">
        <f>Položky!F1</f>
        <v>Město Bohumín
Masarykova 158
735 81 Bohumín</v>
      </c>
      <c r="G1" s="160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</row>
    <row r="2" spans="1:140" ht="20.100000000000001" customHeight="1">
      <c r="A2" s="65"/>
      <c r="B2" s="161" t="str">
        <f>Položky!B2</f>
        <v>Stavební úpravy restaurace, ul. Studentská 781, Bohumín</v>
      </c>
      <c r="C2" s="162"/>
      <c r="D2" s="162"/>
      <c r="E2" s="163" t="s">
        <v>5</v>
      </c>
      <c r="F2" s="165" t="str">
        <f>Položky!F2</f>
        <v>010619-D.1.4.4-3A</v>
      </c>
      <c r="G2" s="166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</row>
    <row r="3" spans="1:140" ht="15" customHeight="1" thickBot="1">
      <c r="A3" s="66"/>
      <c r="B3" s="169" t="str">
        <f>Položky!B3</f>
        <v>Vzduchotechnika</v>
      </c>
      <c r="C3" s="170"/>
      <c r="D3" s="170"/>
      <c r="E3" s="164"/>
      <c r="F3" s="167"/>
      <c r="G3" s="168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</row>
    <row r="4" spans="1:140" s="29" customFormat="1">
      <c r="A4" s="171"/>
      <c r="B4" s="172"/>
      <c r="C4" s="172"/>
      <c r="D4" s="172"/>
      <c r="E4" s="172"/>
      <c r="F4" s="172"/>
      <c r="G4" s="173"/>
    </row>
    <row r="5" spans="1:140" s="29" customFormat="1" ht="16.5">
      <c r="A5" s="116"/>
      <c r="B5" s="176" t="s">
        <v>100</v>
      </c>
      <c r="C5" s="176"/>
      <c r="D5" s="176"/>
      <c r="E5" s="176"/>
      <c r="F5" s="176"/>
      <c r="G5" s="177"/>
    </row>
    <row r="6" spans="1:140" s="29" customFormat="1" ht="16.5">
      <c r="A6" s="117" t="s">
        <v>6</v>
      </c>
      <c r="B6" s="178" t="s">
        <v>83</v>
      </c>
      <c r="C6" s="178"/>
      <c r="D6" s="178"/>
      <c r="E6" s="178"/>
      <c r="F6" s="178"/>
      <c r="G6" s="179"/>
    </row>
    <row r="7" spans="1:140" s="29" customFormat="1" ht="32.25" customHeight="1">
      <c r="A7" s="118" t="s">
        <v>38</v>
      </c>
      <c r="B7" s="174" t="s">
        <v>39</v>
      </c>
      <c r="C7" s="174"/>
      <c r="D7" s="174"/>
      <c r="E7" s="174"/>
      <c r="F7" s="174"/>
      <c r="G7" s="175"/>
    </row>
    <row r="8" spans="1:140" s="29" customFormat="1" ht="8.25" customHeight="1">
      <c r="A8" s="121"/>
      <c r="B8" s="174"/>
      <c r="C8" s="174"/>
      <c r="D8" s="174"/>
      <c r="E8" s="174"/>
      <c r="F8" s="174"/>
      <c r="G8" s="175"/>
    </row>
    <row r="9" spans="1:140" s="29" customFormat="1" ht="33.75" customHeight="1">
      <c r="A9" s="118" t="s">
        <v>40</v>
      </c>
      <c r="B9" s="174" t="s">
        <v>86</v>
      </c>
      <c r="C9" s="174"/>
      <c r="D9" s="174"/>
      <c r="E9" s="174"/>
      <c r="F9" s="174"/>
      <c r="G9" s="175"/>
    </row>
    <row r="10" spans="1:140" s="29" customFormat="1" ht="8.25" customHeight="1">
      <c r="A10" s="121"/>
      <c r="B10" s="174"/>
      <c r="C10" s="174"/>
      <c r="D10" s="174"/>
      <c r="E10" s="174"/>
      <c r="F10" s="174"/>
      <c r="G10" s="175"/>
    </row>
    <row r="11" spans="1:140" s="29" customFormat="1" ht="49.5" customHeight="1">
      <c r="A11" s="118" t="s">
        <v>41</v>
      </c>
      <c r="B11" s="174" t="s">
        <v>87</v>
      </c>
      <c r="C11" s="174"/>
      <c r="D11" s="174"/>
      <c r="E11" s="174"/>
      <c r="F11" s="174"/>
      <c r="G11" s="175"/>
    </row>
    <row r="12" spans="1:140" s="29" customFormat="1" ht="9.75" customHeight="1">
      <c r="A12" s="121"/>
      <c r="B12" s="174"/>
      <c r="C12" s="174"/>
      <c r="D12" s="174"/>
      <c r="E12" s="174"/>
      <c r="F12" s="174"/>
      <c r="G12" s="175"/>
    </row>
    <row r="13" spans="1:140" s="29" customFormat="1" ht="15.75">
      <c r="A13" s="118" t="s">
        <v>42</v>
      </c>
      <c r="B13" s="174" t="s">
        <v>43</v>
      </c>
      <c r="C13" s="174"/>
      <c r="D13" s="174"/>
      <c r="E13" s="174"/>
      <c r="F13" s="174"/>
      <c r="G13" s="175"/>
    </row>
    <row r="14" spans="1:140" s="29" customFormat="1" ht="10.5" customHeight="1">
      <c r="A14" s="121"/>
      <c r="B14" s="174"/>
      <c r="C14" s="174"/>
      <c r="D14" s="174"/>
      <c r="E14" s="174"/>
      <c r="F14" s="174"/>
      <c r="G14" s="175"/>
    </row>
    <row r="15" spans="1:140" s="29" customFormat="1" ht="15.75">
      <c r="A15" s="118" t="s">
        <v>44</v>
      </c>
      <c r="B15" s="174" t="s">
        <v>45</v>
      </c>
      <c r="C15" s="174"/>
      <c r="D15" s="174"/>
      <c r="E15" s="174"/>
      <c r="F15" s="174"/>
      <c r="G15" s="175"/>
    </row>
    <row r="16" spans="1:140" s="29" customFormat="1" ht="15.75">
      <c r="A16" s="118"/>
      <c r="B16" s="124"/>
      <c r="C16" s="124"/>
      <c r="D16" s="124"/>
      <c r="E16" s="124"/>
      <c r="F16" s="124"/>
      <c r="G16" s="119"/>
    </row>
    <row r="17" spans="1:7" s="29" customFormat="1" ht="78.75" customHeight="1">
      <c r="A17" s="118" t="s">
        <v>47</v>
      </c>
      <c r="B17" s="174" t="s">
        <v>102</v>
      </c>
      <c r="C17" s="174"/>
      <c r="D17" s="174"/>
      <c r="E17" s="174"/>
      <c r="F17" s="174"/>
      <c r="G17" s="175"/>
    </row>
    <row r="18" spans="1:7" s="29" customFormat="1" ht="15.75">
      <c r="A18" s="118"/>
      <c r="B18" s="124"/>
      <c r="C18" s="124"/>
      <c r="D18" s="124"/>
      <c r="E18" s="124"/>
      <c r="F18" s="124"/>
      <c r="G18" s="119"/>
    </row>
    <row r="19" spans="1:7" s="29" customFormat="1" ht="47.25" customHeight="1">
      <c r="A19" s="118" t="s">
        <v>56</v>
      </c>
      <c r="B19" s="174" t="s">
        <v>103</v>
      </c>
      <c r="C19" s="174"/>
      <c r="D19" s="174"/>
      <c r="E19" s="174"/>
      <c r="F19" s="174"/>
      <c r="G19" s="175"/>
    </row>
    <row r="20" spans="1:7" s="29" customFormat="1" ht="15.75">
      <c r="A20" s="118"/>
      <c r="B20" s="124"/>
      <c r="C20" s="124"/>
      <c r="D20" s="124"/>
      <c r="E20" s="124"/>
      <c r="F20" s="124"/>
      <c r="G20" s="119"/>
    </row>
    <row r="21" spans="1:7" s="29" customFormat="1" ht="15.75">
      <c r="A21" s="125" t="s">
        <v>58</v>
      </c>
      <c r="B21" s="174" t="s">
        <v>46</v>
      </c>
      <c r="C21" s="174"/>
      <c r="D21" s="174"/>
      <c r="E21" s="174"/>
      <c r="F21" s="174"/>
      <c r="G21" s="175"/>
    </row>
    <row r="22" spans="1:7" s="29" customFormat="1" ht="29.25" customHeight="1">
      <c r="A22" s="180"/>
      <c r="B22" s="181" t="s">
        <v>101</v>
      </c>
      <c r="C22" s="181"/>
      <c r="D22" s="181"/>
      <c r="E22" s="181"/>
      <c r="F22" s="181"/>
      <c r="G22" s="182"/>
    </row>
    <row r="23" spans="1:7" s="29" customFormat="1" ht="15.75">
      <c r="A23" s="180"/>
      <c r="B23" s="181" t="s">
        <v>88</v>
      </c>
      <c r="C23" s="181"/>
      <c r="D23" s="181"/>
      <c r="E23" s="181"/>
      <c r="F23" s="181"/>
      <c r="G23" s="182"/>
    </row>
    <row r="24" spans="1:7" s="29" customFormat="1" ht="15.75">
      <c r="A24" s="180"/>
      <c r="B24" s="181" t="s">
        <v>48</v>
      </c>
      <c r="C24" s="181"/>
      <c r="D24" s="181"/>
      <c r="E24" s="181"/>
      <c r="F24" s="181"/>
      <c r="G24" s="182"/>
    </row>
    <row r="25" spans="1:7" s="29" customFormat="1" ht="15.75">
      <c r="A25" s="180"/>
      <c r="B25" s="181" t="s">
        <v>49</v>
      </c>
      <c r="C25" s="181"/>
      <c r="D25" s="181"/>
      <c r="E25" s="181"/>
      <c r="F25" s="181"/>
      <c r="G25" s="182"/>
    </row>
    <row r="26" spans="1:7" s="29" customFormat="1" ht="15.75">
      <c r="A26" s="180"/>
      <c r="B26" s="181" t="s">
        <v>50</v>
      </c>
      <c r="C26" s="181"/>
      <c r="D26" s="181"/>
      <c r="E26" s="181"/>
      <c r="F26" s="181"/>
      <c r="G26" s="182"/>
    </row>
    <row r="27" spans="1:7" s="29" customFormat="1" ht="29.25" customHeight="1">
      <c r="A27" s="180"/>
      <c r="B27" s="181" t="s">
        <v>51</v>
      </c>
      <c r="C27" s="181"/>
      <c r="D27" s="181"/>
      <c r="E27" s="181"/>
      <c r="F27" s="181"/>
      <c r="G27" s="182"/>
    </row>
    <row r="28" spans="1:7" s="29" customFormat="1" ht="15.75">
      <c r="A28" s="180"/>
      <c r="B28" s="181" t="s">
        <v>52</v>
      </c>
      <c r="C28" s="181"/>
      <c r="D28" s="181"/>
      <c r="E28" s="181"/>
      <c r="F28" s="181"/>
      <c r="G28" s="182"/>
    </row>
    <row r="29" spans="1:7" s="29" customFormat="1" ht="15.75">
      <c r="A29" s="180"/>
      <c r="B29" s="181" t="s">
        <v>53</v>
      </c>
      <c r="C29" s="181"/>
      <c r="D29" s="181"/>
      <c r="E29" s="181"/>
      <c r="F29" s="181"/>
      <c r="G29" s="182"/>
    </row>
    <row r="30" spans="1:7" s="29" customFormat="1" ht="15.75">
      <c r="A30" s="180"/>
      <c r="B30" s="181" t="s">
        <v>54</v>
      </c>
      <c r="C30" s="181"/>
      <c r="D30" s="181"/>
      <c r="E30" s="181"/>
      <c r="F30" s="181"/>
      <c r="G30" s="182"/>
    </row>
    <row r="31" spans="1:7" s="29" customFormat="1" ht="15.75">
      <c r="A31" s="180"/>
      <c r="B31" s="181" t="s">
        <v>89</v>
      </c>
      <c r="C31" s="181"/>
      <c r="D31" s="181"/>
      <c r="E31" s="181"/>
      <c r="F31" s="181"/>
      <c r="G31" s="182"/>
    </row>
    <row r="32" spans="1:7" s="29" customFormat="1" ht="15.75">
      <c r="A32" s="180"/>
      <c r="B32" s="181" t="s">
        <v>55</v>
      </c>
      <c r="C32" s="181"/>
      <c r="D32" s="181"/>
      <c r="E32" s="181"/>
      <c r="F32" s="181"/>
      <c r="G32" s="182"/>
    </row>
    <row r="33" spans="1:7" s="29" customFormat="1" ht="15.75">
      <c r="A33" s="180"/>
      <c r="B33" s="181" t="s">
        <v>90</v>
      </c>
      <c r="C33" s="181"/>
      <c r="D33" s="181"/>
      <c r="E33" s="181"/>
      <c r="F33" s="181"/>
      <c r="G33" s="182"/>
    </row>
    <row r="34" spans="1:7" s="29" customFormat="1" ht="15.75">
      <c r="A34" s="180"/>
      <c r="B34" s="181" t="s">
        <v>91</v>
      </c>
      <c r="C34" s="181"/>
      <c r="D34" s="181"/>
      <c r="E34" s="181"/>
      <c r="F34" s="181"/>
      <c r="G34" s="182"/>
    </row>
    <row r="35" spans="1:7" s="29" customFormat="1" ht="15.75">
      <c r="A35" s="121"/>
      <c r="B35" s="181"/>
      <c r="C35" s="181"/>
      <c r="D35" s="181"/>
      <c r="E35" s="181"/>
      <c r="F35" s="181"/>
      <c r="G35" s="182"/>
    </row>
    <row r="36" spans="1:7" s="29" customFormat="1" ht="77.25" customHeight="1">
      <c r="A36" s="118" t="s">
        <v>60</v>
      </c>
      <c r="B36" s="181" t="s">
        <v>57</v>
      </c>
      <c r="C36" s="181"/>
      <c r="D36" s="181"/>
      <c r="E36" s="181"/>
      <c r="F36" s="181"/>
      <c r="G36" s="182"/>
    </row>
    <row r="37" spans="1:7" s="29" customFormat="1" ht="15.75">
      <c r="A37" s="121"/>
      <c r="B37" s="181"/>
      <c r="C37" s="181"/>
      <c r="D37" s="181"/>
      <c r="E37" s="181"/>
      <c r="F37" s="181"/>
      <c r="G37" s="182"/>
    </row>
    <row r="38" spans="1:7" s="29" customFormat="1" ht="35.25" customHeight="1">
      <c r="A38" s="118" t="s">
        <v>62</v>
      </c>
      <c r="B38" s="181" t="s">
        <v>59</v>
      </c>
      <c r="C38" s="181"/>
      <c r="D38" s="181"/>
      <c r="E38" s="181"/>
      <c r="F38" s="181"/>
      <c r="G38" s="182"/>
    </row>
    <row r="39" spans="1:7" s="29" customFormat="1" ht="15.75">
      <c r="A39" s="121"/>
      <c r="B39" s="181"/>
      <c r="C39" s="181"/>
      <c r="D39" s="181"/>
      <c r="E39" s="181"/>
      <c r="F39" s="181"/>
      <c r="G39" s="182"/>
    </row>
    <row r="40" spans="1:7" s="29" customFormat="1" ht="67.5" customHeight="1">
      <c r="A40" s="118" t="s">
        <v>64</v>
      </c>
      <c r="B40" s="181" t="s">
        <v>61</v>
      </c>
      <c r="C40" s="181"/>
      <c r="D40" s="181"/>
      <c r="E40" s="181"/>
      <c r="F40" s="181"/>
      <c r="G40" s="182"/>
    </row>
    <row r="41" spans="1:7" s="29" customFormat="1" ht="15.75">
      <c r="A41" s="121"/>
      <c r="B41" s="181"/>
      <c r="C41" s="181"/>
      <c r="D41" s="181"/>
      <c r="E41" s="181"/>
      <c r="F41" s="181"/>
      <c r="G41" s="182"/>
    </row>
    <row r="42" spans="1:7" s="29" customFormat="1" ht="15.75">
      <c r="A42" s="118" t="s">
        <v>65</v>
      </c>
      <c r="B42" s="181" t="s">
        <v>63</v>
      </c>
      <c r="C42" s="181"/>
      <c r="D42" s="181"/>
      <c r="E42" s="181"/>
      <c r="F42" s="181"/>
      <c r="G42" s="182"/>
    </row>
    <row r="43" spans="1:7" s="29" customFormat="1" ht="15.75">
      <c r="A43" s="121"/>
      <c r="B43" s="181"/>
      <c r="C43" s="181"/>
      <c r="D43" s="181"/>
      <c r="E43" s="181"/>
      <c r="F43" s="181"/>
      <c r="G43" s="182"/>
    </row>
    <row r="44" spans="1:7" s="29" customFormat="1" ht="15.75">
      <c r="A44" s="118" t="s">
        <v>66</v>
      </c>
      <c r="B44" s="181" t="s">
        <v>92</v>
      </c>
      <c r="C44" s="181"/>
      <c r="D44" s="181"/>
      <c r="E44" s="181"/>
      <c r="F44" s="181"/>
      <c r="G44" s="182"/>
    </row>
    <row r="45" spans="1:7" s="29" customFormat="1" ht="15.75">
      <c r="A45" s="121"/>
      <c r="B45" s="181"/>
      <c r="C45" s="181"/>
      <c r="D45" s="181"/>
      <c r="E45" s="181"/>
      <c r="F45" s="181"/>
      <c r="G45" s="182"/>
    </row>
    <row r="46" spans="1:7" s="29" customFormat="1" ht="15.75">
      <c r="A46" s="118" t="s">
        <v>68</v>
      </c>
      <c r="B46" s="181" t="s">
        <v>93</v>
      </c>
      <c r="C46" s="181"/>
      <c r="D46" s="181"/>
      <c r="E46" s="181"/>
      <c r="F46" s="181"/>
      <c r="G46" s="182"/>
    </row>
    <row r="47" spans="1:7" s="29" customFormat="1" ht="15.75">
      <c r="A47" s="121"/>
      <c r="B47" s="181"/>
      <c r="C47" s="181"/>
      <c r="D47" s="181"/>
      <c r="E47" s="181"/>
      <c r="F47" s="181"/>
      <c r="G47" s="182"/>
    </row>
    <row r="48" spans="1:7" s="29" customFormat="1" ht="32.25" customHeight="1">
      <c r="A48" s="118" t="s">
        <v>70</v>
      </c>
      <c r="B48" s="181" t="s">
        <v>67</v>
      </c>
      <c r="C48" s="181"/>
      <c r="D48" s="181"/>
      <c r="E48" s="181"/>
      <c r="F48" s="181"/>
      <c r="G48" s="182"/>
    </row>
    <row r="49" spans="1:7" s="29" customFormat="1" ht="15.75">
      <c r="A49" s="121"/>
      <c r="B49" s="181"/>
      <c r="C49" s="181"/>
      <c r="D49" s="181"/>
      <c r="E49" s="181"/>
      <c r="F49" s="181"/>
      <c r="G49" s="182"/>
    </row>
    <row r="50" spans="1:7" s="29" customFormat="1" ht="15.75">
      <c r="A50" s="118" t="s">
        <v>71</v>
      </c>
      <c r="B50" s="181" t="s">
        <v>69</v>
      </c>
      <c r="C50" s="181"/>
      <c r="D50" s="181"/>
      <c r="E50" s="181"/>
      <c r="F50" s="181"/>
      <c r="G50" s="182"/>
    </row>
    <row r="51" spans="1:7" s="29" customFormat="1" ht="15.75">
      <c r="A51" s="121"/>
      <c r="B51" s="181"/>
      <c r="C51" s="181"/>
      <c r="D51" s="181"/>
      <c r="E51" s="181"/>
      <c r="F51" s="181"/>
      <c r="G51" s="182"/>
    </row>
    <row r="52" spans="1:7" s="29" customFormat="1" ht="62.25" customHeight="1">
      <c r="A52" s="118" t="s">
        <v>72</v>
      </c>
      <c r="B52" s="181" t="s">
        <v>94</v>
      </c>
      <c r="C52" s="181"/>
      <c r="D52" s="181"/>
      <c r="E52" s="181"/>
      <c r="F52" s="181"/>
      <c r="G52" s="182"/>
    </row>
    <row r="53" spans="1:7" s="29" customFormat="1" ht="15.75">
      <c r="A53" s="121"/>
      <c r="B53" s="181"/>
      <c r="C53" s="181"/>
      <c r="D53" s="181"/>
      <c r="E53" s="181"/>
      <c r="F53" s="181"/>
      <c r="G53" s="182"/>
    </row>
    <row r="54" spans="1:7" s="29" customFormat="1" ht="15.75">
      <c r="A54" s="118" t="s">
        <v>104</v>
      </c>
      <c r="B54" s="181" t="s">
        <v>95</v>
      </c>
      <c r="C54" s="181"/>
      <c r="D54" s="181"/>
      <c r="E54" s="181"/>
      <c r="F54" s="181"/>
      <c r="G54" s="182"/>
    </row>
    <row r="55" spans="1:7" s="29" customFormat="1" ht="15.75">
      <c r="A55" s="121"/>
      <c r="B55" s="181"/>
      <c r="C55" s="181"/>
      <c r="D55" s="181"/>
      <c r="E55" s="181"/>
      <c r="F55" s="181"/>
      <c r="G55" s="182"/>
    </row>
    <row r="56" spans="1:7" s="29" customFormat="1" ht="15.75">
      <c r="A56" s="118" t="s">
        <v>105</v>
      </c>
      <c r="B56" s="181" t="s">
        <v>73</v>
      </c>
      <c r="C56" s="181"/>
      <c r="D56" s="181"/>
      <c r="E56" s="181"/>
      <c r="F56" s="181"/>
      <c r="G56" s="182"/>
    </row>
    <row r="57" spans="1:7" s="29" customFormat="1" ht="16.5">
      <c r="A57" s="123"/>
      <c r="B57" s="181"/>
      <c r="C57" s="181"/>
      <c r="D57" s="181"/>
      <c r="E57" s="181"/>
      <c r="F57" s="181"/>
      <c r="G57" s="182"/>
    </row>
    <row r="58" spans="1:7" s="29" customFormat="1" ht="16.5">
      <c r="A58" s="117" t="s">
        <v>7</v>
      </c>
      <c r="B58" s="183" t="s">
        <v>85</v>
      </c>
      <c r="C58" s="183"/>
      <c r="D58" s="183"/>
      <c r="E58" s="183"/>
      <c r="F58" s="183"/>
      <c r="G58" s="184"/>
    </row>
    <row r="59" spans="1:7" s="29" customFormat="1" ht="31.5" customHeight="1">
      <c r="A59" s="180" t="s">
        <v>74</v>
      </c>
      <c r="B59" s="181" t="s">
        <v>96</v>
      </c>
      <c r="C59" s="181"/>
      <c r="D59" s="181"/>
      <c r="E59" s="181"/>
      <c r="F59" s="181"/>
      <c r="G59" s="182"/>
    </row>
    <row r="60" spans="1:7" s="29" customFormat="1" ht="27.75" customHeight="1">
      <c r="A60" s="180"/>
      <c r="B60" s="181" t="s">
        <v>97</v>
      </c>
      <c r="C60" s="181"/>
      <c r="D60" s="181"/>
      <c r="E60" s="181"/>
      <c r="F60" s="181"/>
      <c r="G60" s="182"/>
    </row>
    <row r="61" spans="1:7" s="29" customFormat="1" ht="15.75">
      <c r="A61" s="180"/>
      <c r="B61" s="181" t="s">
        <v>75</v>
      </c>
      <c r="C61" s="181"/>
      <c r="D61" s="181"/>
      <c r="E61" s="181"/>
      <c r="F61" s="181"/>
      <c r="G61" s="182"/>
    </row>
    <row r="62" spans="1:7" s="29" customFormat="1" ht="15.75">
      <c r="A62" s="121"/>
      <c r="B62" s="181"/>
      <c r="C62" s="181"/>
      <c r="D62" s="181"/>
      <c r="E62" s="181"/>
      <c r="F62" s="181"/>
      <c r="G62" s="182"/>
    </row>
    <row r="63" spans="1:7" s="29" customFormat="1" ht="15.75">
      <c r="A63" s="118" t="s">
        <v>76</v>
      </c>
      <c r="B63" s="181" t="s">
        <v>77</v>
      </c>
      <c r="C63" s="181"/>
      <c r="D63" s="181"/>
      <c r="E63" s="181"/>
      <c r="F63" s="181"/>
      <c r="G63" s="182"/>
    </row>
    <row r="64" spans="1:7" s="29" customFormat="1" ht="16.5">
      <c r="A64" s="123"/>
      <c r="B64" s="181"/>
      <c r="C64" s="181"/>
      <c r="D64" s="181"/>
      <c r="E64" s="181"/>
      <c r="F64" s="181"/>
      <c r="G64" s="182"/>
    </row>
    <row r="65" spans="1:7" s="29" customFormat="1" ht="30" customHeight="1">
      <c r="A65" s="118" t="s">
        <v>78</v>
      </c>
      <c r="B65" s="181" t="s">
        <v>98</v>
      </c>
      <c r="C65" s="181"/>
      <c r="D65" s="181"/>
      <c r="E65" s="181"/>
      <c r="F65" s="181"/>
      <c r="G65" s="182"/>
    </row>
    <row r="66" spans="1:7" s="29" customFormat="1" ht="15.75">
      <c r="A66" s="121"/>
      <c r="B66" s="181"/>
      <c r="C66" s="181"/>
      <c r="D66" s="181"/>
      <c r="E66" s="181"/>
      <c r="F66" s="181"/>
      <c r="G66" s="182"/>
    </row>
    <row r="67" spans="1:7" s="29" customFormat="1" ht="28.5" customHeight="1">
      <c r="A67" s="118" t="s">
        <v>79</v>
      </c>
      <c r="B67" s="181" t="s">
        <v>80</v>
      </c>
      <c r="C67" s="181"/>
      <c r="D67" s="181"/>
      <c r="E67" s="181"/>
      <c r="F67" s="181"/>
      <c r="G67" s="182"/>
    </row>
    <row r="68" spans="1:7" s="29" customFormat="1" ht="16.5">
      <c r="A68" s="115"/>
      <c r="B68" s="181"/>
      <c r="C68" s="181"/>
      <c r="D68" s="181"/>
      <c r="E68" s="181"/>
      <c r="F68" s="181"/>
      <c r="G68" s="182"/>
    </row>
    <row r="69" spans="1:7" s="29" customFormat="1" ht="16.5">
      <c r="A69" s="117" t="s">
        <v>8</v>
      </c>
      <c r="B69" s="183" t="s">
        <v>84</v>
      </c>
      <c r="C69" s="183"/>
      <c r="D69" s="183"/>
      <c r="E69" s="183"/>
      <c r="F69" s="183"/>
      <c r="G69" s="184"/>
    </row>
    <row r="70" spans="1:7" s="29" customFormat="1" ht="35.25" customHeight="1">
      <c r="A70" s="121"/>
      <c r="B70" s="181" t="s">
        <v>81</v>
      </c>
      <c r="C70" s="181"/>
      <c r="D70" s="181"/>
      <c r="E70" s="181"/>
      <c r="F70" s="181"/>
      <c r="G70" s="182"/>
    </row>
    <row r="71" spans="1:7" s="29" customFormat="1" ht="16.5">
      <c r="A71" s="115"/>
      <c r="B71" s="181"/>
      <c r="C71" s="181"/>
      <c r="D71" s="181"/>
      <c r="E71" s="181"/>
      <c r="F71" s="181"/>
      <c r="G71" s="182"/>
    </row>
    <row r="72" spans="1:7" s="29" customFormat="1" ht="16.5">
      <c r="A72" s="115"/>
      <c r="B72" s="120"/>
      <c r="C72" s="120"/>
      <c r="D72" s="120"/>
      <c r="E72" s="120"/>
      <c r="F72" s="120"/>
      <c r="G72" s="122"/>
    </row>
    <row r="73" spans="1:7" s="29" customFormat="1" ht="16.5">
      <c r="A73" s="115"/>
      <c r="B73" s="120"/>
      <c r="C73" s="120"/>
      <c r="D73" s="120"/>
      <c r="E73" s="120"/>
      <c r="F73" s="120"/>
      <c r="G73" s="122"/>
    </row>
    <row r="74" spans="1:7" s="29" customFormat="1" ht="16.5">
      <c r="A74" s="115"/>
      <c r="B74" s="120"/>
      <c r="C74" s="120"/>
      <c r="D74" s="120"/>
      <c r="E74" s="120"/>
      <c r="F74" s="120"/>
      <c r="G74" s="122"/>
    </row>
    <row r="75" spans="1:7" s="29" customFormat="1" ht="16.5">
      <c r="A75" s="115"/>
      <c r="B75" s="120"/>
      <c r="C75" s="120"/>
      <c r="D75" s="120"/>
      <c r="E75" s="120"/>
      <c r="F75" s="120"/>
      <c r="G75" s="122"/>
    </row>
    <row r="76" spans="1:7" s="29" customFormat="1" ht="16.5">
      <c r="A76" s="115"/>
      <c r="B76" s="181"/>
      <c r="C76" s="181"/>
      <c r="D76" s="181"/>
      <c r="E76" s="181"/>
      <c r="F76" s="181"/>
      <c r="G76" s="182"/>
    </row>
    <row r="77" spans="1:7" s="29" customFormat="1" ht="16.5">
      <c r="A77" s="115"/>
      <c r="B77" s="181" t="s">
        <v>82</v>
      </c>
      <c r="C77" s="181"/>
      <c r="D77" s="181"/>
      <c r="E77" s="181"/>
      <c r="F77" s="181"/>
      <c r="G77" s="182"/>
    </row>
    <row r="78" spans="1:7" s="29" customFormat="1" ht="16.5">
      <c r="A78" s="115"/>
      <c r="B78" s="181"/>
      <c r="C78" s="181"/>
      <c r="D78" s="181"/>
      <c r="E78" s="181"/>
      <c r="F78" s="181"/>
      <c r="G78" s="182"/>
    </row>
    <row r="79" spans="1:7" s="29" customFormat="1" ht="16.5">
      <c r="A79" s="115"/>
      <c r="B79" s="181" t="s">
        <v>99</v>
      </c>
      <c r="C79" s="181"/>
      <c r="D79" s="181"/>
      <c r="E79" s="181"/>
      <c r="F79" s="181"/>
      <c r="G79" s="182"/>
    </row>
    <row r="80" spans="1:7" s="29" customFormat="1" ht="16.5">
      <c r="A80" s="115"/>
      <c r="B80" s="120"/>
      <c r="C80" s="120"/>
      <c r="D80" s="120"/>
      <c r="E80" s="120"/>
      <c r="F80" s="120"/>
      <c r="G80" s="122"/>
    </row>
    <row r="81" spans="1:7" s="29" customFormat="1" ht="16.5">
      <c r="A81" s="115"/>
      <c r="B81" s="120"/>
      <c r="C81" s="120"/>
      <c r="D81" s="120"/>
      <c r="E81" s="120"/>
      <c r="F81" s="120"/>
      <c r="G81" s="122"/>
    </row>
    <row r="82" spans="1:7" s="29" customFormat="1" ht="16.5">
      <c r="A82" s="115"/>
      <c r="B82" s="120"/>
      <c r="C82" s="120"/>
      <c r="D82" s="120"/>
      <c r="E82" s="120"/>
      <c r="F82" s="120"/>
      <c r="G82" s="122"/>
    </row>
    <row r="83" spans="1:7" s="29" customFormat="1" ht="16.5">
      <c r="A83" s="115"/>
      <c r="B83" s="120"/>
      <c r="C83" s="120"/>
      <c r="D83" s="120"/>
      <c r="E83" s="120"/>
      <c r="F83" s="120"/>
      <c r="G83" s="122"/>
    </row>
    <row r="84" spans="1:7" s="29" customFormat="1" ht="16.5">
      <c r="A84" s="115"/>
      <c r="B84" s="120"/>
      <c r="C84" s="120"/>
      <c r="D84" s="120"/>
      <c r="E84" s="120"/>
      <c r="F84" s="120"/>
      <c r="G84" s="122"/>
    </row>
    <row r="85" spans="1:7" s="29" customFormat="1" ht="16.5">
      <c r="A85" s="115"/>
      <c r="B85" s="120"/>
      <c r="C85" s="120"/>
      <c r="D85" s="120"/>
      <c r="E85" s="120"/>
      <c r="F85" s="120"/>
      <c r="G85" s="122"/>
    </row>
    <row r="86" spans="1:7" s="29" customFormat="1" ht="16.5" thickBot="1">
      <c r="A86" s="126"/>
      <c r="B86" s="127"/>
      <c r="C86" s="127"/>
      <c r="D86" s="127"/>
      <c r="E86" s="127"/>
      <c r="F86" s="127"/>
      <c r="G86" s="128"/>
    </row>
  </sheetData>
  <mergeCells count="77">
    <mergeCell ref="B77:G77"/>
    <mergeCell ref="B78:G78"/>
    <mergeCell ref="B79:G79"/>
    <mergeCell ref="B17:G17"/>
    <mergeCell ref="B19:G19"/>
    <mergeCell ref="B67:G67"/>
    <mergeCell ref="B68:G68"/>
    <mergeCell ref="B69:G69"/>
    <mergeCell ref="B70:G70"/>
    <mergeCell ref="B71:G71"/>
    <mergeCell ref="B76:G76"/>
    <mergeCell ref="B63:G63"/>
    <mergeCell ref="B64:G64"/>
    <mergeCell ref="B65:G65"/>
    <mergeCell ref="B66:G66"/>
    <mergeCell ref="B58:G58"/>
    <mergeCell ref="B59:G59"/>
    <mergeCell ref="B60:G60"/>
    <mergeCell ref="B61:G61"/>
    <mergeCell ref="B62:G62"/>
    <mergeCell ref="B52:G52"/>
    <mergeCell ref="B53:G53"/>
    <mergeCell ref="B54:G54"/>
    <mergeCell ref="B55:G55"/>
    <mergeCell ref="B56:G56"/>
    <mergeCell ref="B57:G57"/>
    <mergeCell ref="B51:G51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49:G49"/>
    <mergeCell ref="B50:G50"/>
    <mergeCell ref="B34:G34"/>
    <mergeCell ref="B35:G35"/>
    <mergeCell ref="B36:G36"/>
    <mergeCell ref="B37:G37"/>
    <mergeCell ref="B38:G38"/>
    <mergeCell ref="A22:A34"/>
    <mergeCell ref="A59:A61"/>
    <mergeCell ref="B21:G21"/>
    <mergeCell ref="B22:G22"/>
    <mergeCell ref="B23:G23"/>
    <mergeCell ref="B24:G24"/>
    <mergeCell ref="B25:G25"/>
    <mergeCell ref="B26:G26"/>
    <mergeCell ref="B27:G27"/>
    <mergeCell ref="B39:G39"/>
    <mergeCell ref="B28:G28"/>
    <mergeCell ref="B29:G29"/>
    <mergeCell ref="B30:G30"/>
    <mergeCell ref="B31:G31"/>
    <mergeCell ref="B32:G32"/>
    <mergeCell ref="B33:G33"/>
    <mergeCell ref="A4:G4"/>
    <mergeCell ref="B12:G12"/>
    <mergeCell ref="B13:G13"/>
    <mergeCell ref="B14:G14"/>
    <mergeCell ref="B15:G15"/>
    <mergeCell ref="B5:G5"/>
    <mergeCell ref="B6:G6"/>
    <mergeCell ref="B7:G7"/>
    <mergeCell ref="B9:G9"/>
    <mergeCell ref="B10:G10"/>
    <mergeCell ref="B8:G8"/>
    <mergeCell ref="B11:G11"/>
    <mergeCell ref="B1:D1"/>
    <mergeCell ref="F1:G1"/>
    <mergeCell ref="B2:D2"/>
    <mergeCell ref="E2:E3"/>
    <mergeCell ref="F2:G3"/>
    <mergeCell ref="B3:D3"/>
  </mergeCells>
  <printOptions horizontalCentered="1"/>
  <pageMargins left="0.19685039370078741" right="0.19685039370078741" top="0.78740157480314965" bottom="0.78740157480314965" header="0.51181102362204722" footer="0.31496062992125984"/>
  <pageSetup paperSize="9" scale="76" firstPageNumber="2" fitToHeight="19" orientation="portrait" useFirstPageNumber="1" r:id="rId1"/>
  <headerFooter alignWithMargins="0">
    <oddFooter>&amp;C&amp;P&amp;R010619-D.1.4.4-3A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74"/>
  <sheetViews>
    <sheetView showGridLines="0" tabSelected="1" view="pageBreakPreview" topLeftCell="B1" zoomScaleNormal="100" zoomScaleSheetLayoutView="100" workbookViewId="0">
      <selection activeCell="E24" sqref="E24"/>
    </sheetView>
  </sheetViews>
  <sheetFormatPr defaultRowHeight="12.75"/>
  <cols>
    <col min="1" max="1" width="8" style="9" customWidth="1"/>
    <col min="2" max="2" width="75.7109375" style="1" customWidth="1"/>
    <col min="3" max="3" width="16.28515625" style="93" customWidth="1"/>
    <col min="4" max="4" width="6.85546875" style="2" customWidth="1"/>
    <col min="5" max="5" width="7" style="99" customWidth="1"/>
    <col min="6" max="6" width="9.5703125" style="38" customWidth="1"/>
    <col min="7" max="7" width="11.28515625" style="39" customWidth="1"/>
    <col min="8" max="8" width="13.7109375" style="104" bestFit="1" customWidth="1"/>
    <col min="9" max="9" width="13.7109375" style="137" bestFit="1" customWidth="1"/>
    <col min="10" max="16384" width="9.140625" style="104"/>
  </cols>
  <sheetData>
    <row r="1" spans="1:140" ht="36.75" customHeight="1">
      <c r="A1" s="64"/>
      <c r="B1" s="156" t="s">
        <v>138</v>
      </c>
      <c r="C1" s="157"/>
      <c r="D1" s="158"/>
      <c r="E1" s="111" t="s">
        <v>106</v>
      </c>
      <c r="F1" s="188" t="s">
        <v>127</v>
      </c>
      <c r="G1" s="160"/>
      <c r="H1" s="29"/>
      <c r="I1" s="135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</row>
    <row r="2" spans="1:140" ht="20.100000000000001" customHeight="1">
      <c r="A2" s="65"/>
      <c r="B2" s="161" t="s">
        <v>126</v>
      </c>
      <c r="C2" s="162"/>
      <c r="D2" s="162"/>
      <c r="E2" s="163" t="s">
        <v>5</v>
      </c>
      <c r="F2" s="165" t="s">
        <v>135</v>
      </c>
      <c r="G2" s="166"/>
      <c r="H2" s="29"/>
      <c r="I2" s="135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</row>
    <row r="3" spans="1:140" ht="15" customHeight="1" thickBot="1">
      <c r="A3" s="66"/>
      <c r="B3" s="189" t="s">
        <v>115</v>
      </c>
      <c r="C3" s="170"/>
      <c r="D3" s="170"/>
      <c r="E3" s="164"/>
      <c r="F3" s="167"/>
      <c r="G3" s="168"/>
      <c r="H3" s="29"/>
      <c r="I3" s="135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</row>
    <row r="4" spans="1:140" s="105" customFormat="1" ht="23.25" thickBot="1">
      <c r="A4" s="67" t="s">
        <v>29</v>
      </c>
      <c r="B4" s="68" t="s">
        <v>0</v>
      </c>
      <c r="C4" s="68" t="s">
        <v>124</v>
      </c>
      <c r="D4" s="68" t="s">
        <v>1</v>
      </c>
      <c r="E4" s="69" t="s">
        <v>2</v>
      </c>
      <c r="F4" s="70" t="s">
        <v>3</v>
      </c>
      <c r="G4" s="71" t="s">
        <v>4</v>
      </c>
      <c r="H4" s="29"/>
      <c r="I4" s="135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</row>
    <row r="5" spans="1:140" s="29" customFormat="1" ht="13.5" thickBot="1">
      <c r="A5" s="171"/>
      <c r="B5" s="172"/>
      <c r="C5" s="172"/>
      <c r="D5" s="172"/>
      <c r="E5" s="172"/>
      <c r="F5" s="172"/>
      <c r="G5" s="173"/>
      <c r="I5" s="135"/>
    </row>
    <row r="6" spans="1:140" s="29" customFormat="1" ht="26.1" customHeight="1" thickBot="1">
      <c r="A6" s="185" t="s">
        <v>31</v>
      </c>
      <c r="B6" s="186"/>
      <c r="C6" s="186"/>
      <c r="D6" s="186"/>
      <c r="E6" s="186"/>
      <c r="F6" s="186"/>
      <c r="G6" s="187"/>
      <c r="I6" s="135"/>
    </row>
    <row r="7" spans="1:140" s="29" customFormat="1" ht="15" customHeight="1">
      <c r="A7" s="21"/>
      <c r="B7" s="31"/>
      <c r="C7" s="80"/>
      <c r="D7" s="3"/>
      <c r="E7" s="11"/>
      <c r="F7" s="46"/>
      <c r="G7" s="47"/>
      <c r="I7" s="135"/>
    </row>
    <row r="8" spans="1:140" s="106" customFormat="1" ht="15" customHeight="1">
      <c r="A8" s="76" t="str">
        <f>A20</f>
        <v>1.</v>
      </c>
      <c r="B8" s="31" t="str">
        <f>B20</f>
        <v>DODÁVKA ZAŘÍZENÍ</v>
      </c>
      <c r="C8" s="80"/>
      <c r="D8" s="3"/>
      <c r="E8" s="11"/>
      <c r="F8" s="46"/>
      <c r="G8" s="75" t="str">
        <f>IF(SUM(G22:G45)=0,"  ",SUM(G9:G9))</f>
        <v xml:space="preserve">  </v>
      </c>
      <c r="H8" s="29"/>
      <c r="I8" s="135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</row>
    <row r="9" spans="1:140" s="106" customFormat="1">
      <c r="A9" s="79"/>
      <c r="B9" s="32" t="str">
        <f>$B$22</f>
        <v>VĚTRÁNÍ SOCIÁLNÍCH ZAŘÍZENÍ (ZAŘÍZENÍ č. 1)</v>
      </c>
      <c r="C9" s="80"/>
      <c r="D9" s="3"/>
      <c r="E9" s="11"/>
      <c r="F9" s="46"/>
      <c r="G9" s="47" t="str">
        <f>IF(SUM(G22:G44)=0,"  ",SUM(G22:G44))</f>
        <v xml:space="preserve">  </v>
      </c>
      <c r="H9" s="29"/>
      <c r="I9" s="145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</row>
    <row r="10" spans="1:140" s="106" customFormat="1" ht="15" customHeight="1">
      <c r="A10" s="76" t="str">
        <f>A46</f>
        <v>2.</v>
      </c>
      <c r="B10" s="31" t="str">
        <f>B46</f>
        <v>MONTÁŽ A DEMONTÁŽ</v>
      </c>
      <c r="C10" s="80"/>
      <c r="D10" s="3"/>
      <c r="E10" s="11"/>
      <c r="F10" s="46"/>
      <c r="G10" s="75" t="str">
        <f>IF(SUM(G22:G45)=0,"  ",SUM(G11:G12))</f>
        <v xml:space="preserve">  </v>
      </c>
      <c r="H10" s="29"/>
      <c r="I10" s="135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</row>
    <row r="11" spans="1:140" s="106" customFormat="1">
      <c r="A11" s="76"/>
      <c r="B11" s="32" t="str">
        <f>$B$22</f>
        <v>VĚTRÁNÍ SOCIÁLNÍCH ZAŘÍZENÍ (ZAŘÍZENÍ č. 1)</v>
      </c>
      <c r="C11" s="80"/>
      <c r="D11" s="3"/>
      <c r="E11" s="11"/>
      <c r="F11" s="46"/>
      <c r="G11" s="47" t="str">
        <f>IF(SUM(G22:G44)=0,"  ",G49)</f>
        <v xml:space="preserve">  </v>
      </c>
      <c r="H11" s="29"/>
      <c r="I11" s="135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</row>
    <row r="12" spans="1:140" s="106" customFormat="1">
      <c r="A12" s="76"/>
      <c r="B12" s="32" t="str">
        <f>$B$50</f>
        <v>DEMONTÁŽ STÁVAJÍCÍHO ZAŘÍZENÍ A POTRUBÍ</v>
      </c>
      <c r="C12" s="80"/>
      <c r="D12" s="3"/>
      <c r="E12" s="11"/>
      <c r="F12" s="46"/>
      <c r="G12" s="47" t="str">
        <f>IF(G50=0,"  ",G50)</f>
        <v xml:space="preserve">  </v>
      </c>
      <c r="H12" s="29"/>
      <c r="I12" s="135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</row>
    <row r="13" spans="1:140" s="107" customFormat="1" ht="15" customHeight="1">
      <c r="A13" s="76" t="str">
        <f>A53</f>
        <v>3.</v>
      </c>
      <c r="B13" s="31" t="str">
        <f>B53</f>
        <v>HODINOVÉ ZÚČTOVACÍ SAZBY</v>
      </c>
      <c r="C13" s="80"/>
      <c r="D13" s="3"/>
      <c r="E13" s="11"/>
      <c r="F13" s="46"/>
      <c r="G13" s="75" t="str">
        <f>IF(SUM(G54:G62)=0,"  ",SUM(G54:G62))</f>
        <v xml:space="preserve">  </v>
      </c>
      <c r="H13" s="29"/>
      <c r="I13" s="135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</row>
    <row r="14" spans="1:140" s="107" customFormat="1" ht="15" customHeight="1">
      <c r="A14" s="76" t="str">
        <f>A63</f>
        <v>4.</v>
      </c>
      <c r="B14" s="5" t="str">
        <f>B63</f>
        <v>NEPŘEDVÍDANÉ PRÁCE</v>
      </c>
      <c r="C14" s="81"/>
      <c r="D14" s="4"/>
      <c r="E14" s="94"/>
      <c r="F14" s="48"/>
      <c r="G14" s="75" t="str">
        <f>IF(G64=0,"  ",G64)</f>
        <v xml:space="preserve">  </v>
      </c>
      <c r="H14" s="29"/>
      <c r="I14" s="135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</row>
    <row r="15" spans="1:140" s="107" customFormat="1" ht="15" customHeight="1">
      <c r="A15" s="76" t="str">
        <f>A66</f>
        <v>5.</v>
      </c>
      <c r="B15" s="5" t="str">
        <f>B66</f>
        <v>VEDLEJŠÍ ROZPOČTOVÉ NÁKLADY</v>
      </c>
      <c r="C15" s="81"/>
      <c r="D15" s="4"/>
      <c r="E15" s="94"/>
      <c r="F15" s="48"/>
      <c r="G15" s="75" t="str">
        <f>IF(SUM(G67:G69)=0,"  ",SUM(G67:G69))</f>
        <v xml:space="preserve">  </v>
      </c>
      <c r="H15" s="29"/>
      <c r="I15" s="135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</row>
    <row r="16" spans="1:140" s="107" customFormat="1" ht="15" customHeight="1">
      <c r="A16" s="76" t="str">
        <f>A72</f>
        <v>6.</v>
      </c>
      <c r="B16" s="30" t="str">
        <f>B72</f>
        <v>DPH</v>
      </c>
      <c r="C16" s="81"/>
      <c r="D16" s="4"/>
      <c r="E16" s="94"/>
      <c r="F16" s="48"/>
      <c r="G16" s="75" t="str">
        <f>IF(G72=0,"  ",G72)</f>
        <v xml:space="preserve">  </v>
      </c>
      <c r="H16" s="29"/>
      <c r="I16" s="135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</row>
    <row r="17" spans="1:140" s="107" customFormat="1" ht="15" customHeight="1">
      <c r="A17" s="22"/>
      <c r="B17" s="30" t="s">
        <v>23</v>
      </c>
      <c r="C17" s="81"/>
      <c r="D17" s="4"/>
      <c r="E17" s="94"/>
      <c r="F17" s="48"/>
      <c r="G17" s="75" t="str">
        <f>IF(G70=0,"  ",G70)</f>
        <v xml:space="preserve">  </v>
      </c>
      <c r="H17" s="29"/>
      <c r="I17" s="135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</row>
    <row r="18" spans="1:140" s="29" customFormat="1" ht="15" customHeight="1">
      <c r="A18" s="72"/>
      <c r="B18" s="73" t="s">
        <v>28</v>
      </c>
      <c r="C18" s="81"/>
      <c r="D18" s="74"/>
      <c r="E18" s="27"/>
      <c r="F18" s="52"/>
      <c r="G18" s="75" t="str">
        <f>IF(G74=0,"  ",G74)</f>
        <v xml:space="preserve">  </v>
      </c>
      <c r="I18" s="135"/>
    </row>
    <row r="19" spans="1:140" s="29" customFormat="1" ht="15" customHeight="1" thickBot="1">
      <c r="A19" s="23"/>
      <c r="B19" s="6"/>
      <c r="C19" s="82"/>
      <c r="D19" s="7"/>
      <c r="E19" s="95"/>
      <c r="F19" s="49"/>
      <c r="G19" s="50"/>
      <c r="I19" s="135"/>
    </row>
    <row r="20" spans="1:140" s="108" customFormat="1" ht="20.100000000000001" customHeight="1" thickBot="1">
      <c r="A20" s="54" t="s">
        <v>6</v>
      </c>
      <c r="B20" s="55" t="s">
        <v>30</v>
      </c>
      <c r="C20" s="83"/>
      <c r="D20" s="56"/>
      <c r="E20" s="57"/>
      <c r="F20" s="58"/>
      <c r="G20" s="59"/>
      <c r="H20" s="29"/>
      <c r="I20" s="135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</row>
    <row r="21" spans="1:140" s="29" customFormat="1">
      <c r="A21" s="21"/>
      <c r="B21" s="37"/>
      <c r="C21" s="3"/>
      <c r="D21" s="13"/>
      <c r="E21" s="100"/>
      <c r="F21" s="78"/>
      <c r="G21" s="45"/>
      <c r="I21" s="135"/>
    </row>
    <row r="22" spans="1:140" s="29" customFormat="1">
      <c r="A22" s="60"/>
      <c r="B22" s="61" t="s">
        <v>136</v>
      </c>
      <c r="C22" s="84"/>
      <c r="D22" s="62"/>
      <c r="E22" s="101"/>
      <c r="F22" s="63"/>
      <c r="G22" s="63"/>
      <c r="I22" s="135"/>
    </row>
    <row r="23" spans="1:140" s="29" customFormat="1">
      <c r="A23" s="133"/>
      <c r="B23" s="130"/>
      <c r="C23" s="131"/>
      <c r="D23" s="77"/>
      <c r="E23" s="102"/>
      <c r="F23" s="78"/>
      <c r="G23" s="45"/>
      <c r="I23" s="135"/>
    </row>
    <row r="24" spans="1:140" s="29" customFormat="1" ht="12.75" customHeight="1">
      <c r="A24" s="21" t="s">
        <v>32</v>
      </c>
      <c r="B24" s="144" t="s">
        <v>116</v>
      </c>
      <c r="C24" s="132" t="s">
        <v>135</v>
      </c>
      <c r="D24" s="131" t="s">
        <v>21</v>
      </c>
      <c r="E24" s="102">
        <v>1</v>
      </c>
      <c r="F24" s="103"/>
      <c r="G24" s="45" t="str">
        <f t="shared" ref="G24:G25" si="0">IF(OR(E24=0,F24=0),"  ",SUM(E24*F24))</f>
        <v xml:space="preserve">  </v>
      </c>
      <c r="I24" s="135"/>
    </row>
    <row r="25" spans="1:140" s="29" customFormat="1" ht="109.5" customHeight="1">
      <c r="A25" s="133" t="s">
        <v>128</v>
      </c>
      <c r="B25" s="130" t="s">
        <v>130</v>
      </c>
      <c r="C25" s="131"/>
      <c r="D25" s="77"/>
      <c r="E25" s="102"/>
      <c r="F25" s="78"/>
      <c r="G25" s="45" t="str">
        <f t="shared" si="0"/>
        <v xml:space="preserve">  </v>
      </c>
      <c r="I25" s="135"/>
    </row>
    <row r="26" spans="1:140" s="29" customFormat="1">
      <c r="A26" s="133"/>
      <c r="B26" s="130"/>
      <c r="C26" s="131"/>
      <c r="D26" s="77"/>
      <c r="E26" s="102"/>
      <c r="F26" s="78"/>
      <c r="G26" s="45"/>
      <c r="I26" s="135"/>
    </row>
    <row r="27" spans="1:140" s="29" customFormat="1" ht="12.75" customHeight="1">
      <c r="A27" s="21" t="s">
        <v>108</v>
      </c>
      <c r="B27" s="144" t="s">
        <v>116</v>
      </c>
      <c r="C27" s="132" t="s">
        <v>135</v>
      </c>
      <c r="D27" s="131" t="s">
        <v>21</v>
      </c>
      <c r="E27" s="102">
        <v>2</v>
      </c>
      <c r="F27" s="103"/>
      <c r="G27" s="45" t="str">
        <f t="shared" ref="G27:G28" si="1">IF(OR(E27=0,F27=0),"  ",SUM(E27*F27))</f>
        <v xml:space="preserve">  </v>
      </c>
      <c r="I27" s="135"/>
    </row>
    <row r="28" spans="1:140" s="29" customFormat="1" ht="107.25" customHeight="1">
      <c r="A28" s="133" t="s">
        <v>129</v>
      </c>
      <c r="B28" s="130" t="s">
        <v>131</v>
      </c>
      <c r="C28" s="131"/>
      <c r="D28" s="77"/>
      <c r="E28" s="102"/>
      <c r="F28" s="78"/>
      <c r="G28" s="45" t="str">
        <f t="shared" si="1"/>
        <v xml:space="preserve">  </v>
      </c>
      <c r="I28" s="135"/>
    </row>
    <row r="29" spans="1:140" s="29" customFormat="1">
      <c r="A29" s="133"/>
      <c r="B29" s="130"/>
      <c r="C29" s="131"/>
      <c r="D29" s="77"/>
      <c r="E29" s="102"/>
      <c r="F29" s="78"/>
      <c r="G29" s="45"/>
      <c r="I29" s="135"/>
    </row>
    <row r="30" spans="1:140" s="29" customFormat="1" ht="12.75" customHeight="1">
      <c r="A30" s="21" t="s">
        <v>109</v>
      </c>
      <c r="B30" s="5" t="s">
        <v>119</v>
      </c>
      <c r="C30" s="132" t="s">
        <v>135</v>
      </c>
      <c r="D30" s="132" t="s">
        <v>21</v>
      </c>
      <c r="E30" s="100">
        <v>2</v>
      </c>
      <c r="F30" s="141"/>
      <c r="G30" s="45" t="str">
        <f t="shared" ref="G30:G31" si="2">IF(OR(E30=0,F30=0),"  ",IF(F30="stávající",0,SUM(E30*F30)))</f>
        <v xml:space="preserve">  </v>
      </c>
      <c r="I30" s="135"/>
    </row>
    <row r="31" spans="1:140" s="29" customFormat="1">
      <c r="A31" s="133"/>
      <c r="B31" s="37" t="s">
        <v>120</v>
      </c>
      <c r="C31" s="132"/>
      <c r="D31" s="140"/>
      <c r="E31" s="100"/>
      <c r="F31" s="141"/>
      <c r="G31" s="45" t="str">
        <f t="shared" si="2"/>
        <v xml:space="preserve">  </v>
      </c>
      <c r="I31" s="135"/>
    </row>
    <row r="32" spans="1:140" s="29" customFormat="1">
      <c r="A32" s="133"/>
      <c r="B32" s="130"/>
      <c r="C32" s="132"/>
      <c r="D32" s="140"/>
      <c r="E32" s="100"/>
      <c r="F32" s="44"/>
      <c r="G32" s="45"/>
      <c r="I32" s="135"/>
    </row>
    <row r="33" spans="1:9" s="29" customFormat="1" ht="12.75" customHeight="1">
      <c r="A33" s="21" t="s">
        <v>110</v>
      </c>
      <c r="B33" s="5" t="s">
        <v>117</v>
      </c>
      <c r="C33" s="132" t="s">
        <v>135</v>
      </c>
      <c r="D33" s="132" t="s">
        <v>21</v>
      </c>
      <c r="E33" s="100">
        <v>2</v>
      </c>
      <c r="F33" s="141"/>
      <c r="G33" s="45" t="str">
        <f t="shared" ref="G33:G34" si="3">IF(OR(E33=0,F33=0),"  ",IF(F33="stávající",0,SUM(E33*F33)))</f>
        <v xml:space="preserve">  </v>
      </c>
      <c r="I33" s="135"/>
    </row>
    <row r="34" spans="1:9" s="29" customFormat="1">
      <c r="A34" s="133"/>
      <c r="B34" s="37" t="s">
        <v>118</v>
      </c>
      <c r="C34" s="132"/>
      <c r="D34" s="140"/>
      <c r="E34" s="100"/>
      <c r="F34" s="141"/>
      <c r="G34" s="45" t="str">
        <f t="shared" si="3"/>
        <v xml:space="preserve">  </v>
      </c>
      <c r="I34" s="135"/>
    </row>
    <row r="35" spans="1:9" s="29" customFormat="1">
      <c r="A35" s="133"/>
      <c r="B35" s="130"/>
      <c r="C35" s="132"/>
      <c r="D35" s="140"/>
      <c r="E35" s="100"/>
      <c r="F35" s="44"/>
      <c r="G35" s="45"/>
      <c r="I35" s="135"/>
    </row>
    <row r="36" spans="1:9" s="29" customFormat="1" ht="12.75" customHeight="1">
      <c r="A36" s="21" t="s">
        <v>111</v>
      </c>
      <c r="B36" s="5" t="s">
        <v>113</v>
      </c>
      <c r="C36" s="132" t="s">
        <v>135</v>
      </c>
      <c r="D36" s="143" t="s">
        <v>21</v>
      </c>
      <c r="E36" s="100">
        <v>7</v>
      </c>
      <c r="F36" s="44"/>
      <c r="G36" s="45" t="str">
        <f t="shared" ref="G36:G37" si="4">IF(OR(E36=0,F36=0),"  ",IF(F36="stávající",0,SUM(E36*F36)))</f>
        <v xml:space="preserve">  </v>
      </c>
      <c r="I36" s="135"/>
    </row>
    <row r="37" spans="1:9" s="29" customFormat="1" ht="25.5">
      <c r="A37" s="133"/>
      <c r="B37" s="37" t="s">
        <v>114</v>
      </c>
      <c r="C37" s="132"/>
      <c r="D37" s="143"/>
      <c r="E37" s="100"/>
      <c r="F37" s="44"/>
      <c r="G37" s="45" t="str">
        <f t="shared" si="4"/>
        <v xml:space="preserve">  </v>
      </c>
      <c r="I37" s="135"/>
    </row>
    <row r="38" spans="1:9" s="29" customFormat="1">
      <c r="A38" s="110"/>
      <c r="B38" s="37"/>
      <c r="C38" s="131"/>
      <c r="D38" s="77"/>
      <c r="E38" s="102"/>
      <c r="F38" s="78"/>
      <c r="G38" s="45"/>
      <c r="I38" s="135"/>
    </row>
    <row r="39" spans="1:9" s="29" customFormat="1" ht="38.25">
      <c r="A39" s="110"/>
      <c r="B39" s="40" t="s">
        <v>107</v>
      </c>
      <c r="C39" s="131"/>
      <c r="D39" s="14"/>
      <c r="E39" s="102"/>
      <c r="F39" s="78"/>
      <c r="G39" s="45" t="str">
        <f t="shared" ref="G39" si="5">IF(OR(E39=0,F39=0),"  ",SUM(E39*F39))</f>
        <v xml:space="preserve">  </v>
      </c>
      <c r="I39" s="135"/>
    </row>
    <row r="40" spans="1:9" s="29" customFormat="1">
      <c r="A40" s="110"/>
      <c r="B40" s="130" t="s">
        <v>121</v>
      </c>
      <c r="C40" s="85"/>
      <c r="D40" s="14" t="s">
        <v>34</v>
      </c>
      <c r="E40" s="100">
        <v>10</v>
      </c>
      <c r="F40" s="44"/>
      <c r="G40" s="45" t="str">
        <f t="shared" ref="G40:G43" si="6">IF(OR(E40=0,F40=0),"  ",SUM(E40*F40))</f>
        <v xml:space="preserve">  </v>
      </c>
      <c r="I40" s="135"/>
    </row>
    <row r="41" spans="1:9" s="29" customFormat="1">
      <c r="A41" s="110"/>
      <c r="B41" s="130" t="s">
        <v>122</v>
      </c>
      <c r="C41" s="85"/>
      <c r="D41" s="138" t="s">
        <v>33</v>
      </c>
      <c r="E41" s="100">
        <v>2</v>
      </c>
      <c r="F41" s="44"/>
      <c r="G41" s="45" t="str">
        <f t="shared" si="6"/>
        <v xml:space="preserve">  </v>
      </c>
      <c r="I41" s="135"/>
    </row>
    <row r="42" spans="1:9" s="29" customFormat="1">
      <c r="A42" s="110"/>
      <c r="B42" s="130" t="s">
        <v>123</v>
      </c>
      <c r="C42" s="85"/>
      <c r="D42" s="138" t="s">
        <v>33</v>
      </c>
      <c r="E42" s="100">
        <v>3</v>
      </c>
      <c r="F42" s="44"/>
      <c r="G42" s="45" t="str">
        <f t="shared" si="6"/>
        <v xml:space="preserve">  </v>
      </c>
      <c r="I42" s="135"/>
    </row>
    <row r="43" spans="1:9" s="29" customFormat="1">
      <c r="A43" s="110"/>
      <c r="B43" s="130" t="s">
        <v>132</v>
      </c>
      <c r="C43" s="85"/>
      <c r="D43" s="138" t="s">
        <v>33</v>
      </c>
      <c r="E43" s="100">
        <v>1</v>
      </c>
      <c r="F43" s="44"/>
      <c r="G43" s="45" t="str">
        <f t="shared" si="6"/>
        <v xml:space="preserve">  </v>
      </c>
      <c r="I43" s="135"/>
    </row>
    <row r="44" spans="1:9" s="29" customFormat="1">
      <c r="A44" s="110"/>
      <c r="B44" s="130" t="s">
        <v>112</v>
      </c>
      <c r="C44" s="132"/>
      <c r="D44" s="14" t="s">
        <v>34</v>
      </c>
      <c r="E44" s="100">
        <v>14</v>
      </c>
      <c r="F44" s="44"/>
      <c r="G44" s="45" t="str">
        <f t="shared" ref="G44" si="7">IF(OR(E44=0,F44=0),"  ",SUM(E44*F44))</f>
        <v xml:space="preserve">  </v>
      </c>
      <c r="I44" s="135"/>
    </row>
    <row r="45" spans="1:9" s="29" customFormat="1" ht="13.5" thickBot="1">
      <c r="A45" s="133"/>
      <c r="B45" s="130"/>
      <c r="C45" s="131"/>
      <c r="D45" s="134"/>
      <c r="E45" s="102"/>
      <c r="F45" s="78"/>
      <c r="G45" s="45"/>
      <c r="I45" s="135"/>
    </row>
    <row r="46" spans="1:9" s="29" customFormat="1" ht="18.75" customHeight="1" thickBot="1">
      <c r="A46" s="54" t="s">
        <v>7</v>
      </c>
      <c r="B46" s="55" t="s">
        <v>133</v>
      </c>
      <c r="C46" s="83"/>
      <c r="D46" s="56"/>
      <c r="E46" s="57"/>
      <c r="F46" s="58"/>
      <c r="G46" s="58"/>
      <c r="I46" s="135"/>
    </row>
    <row r="47" spans="1:9" s="29" customFormat="1">
      <c r="A47" s="41"/>
      <c r="B47" s="36"/>
      <c r="C47" s="85"/>
      <c r="D47" s="14"/>
      <c r="E47" s="12"/>
      <c r="F47" s="44"/>
      <c r="G47" s="45" t="str">
        <f t="shared" ref="G47:G52" si="8">IF(OR(E47=0,F47=0),"  ",SUM(E47*F47))</f>
        <v xml:space="preserve">  </v>
      </c>
      <c r="I47" s="135"/>
    </row>
    <row r="48" spans="1:9" s="29" customFormat="1" ht="25.5">
      <c r="A48" s="41"/>
      <c r="B48" s="36" t="s">
        <v>35</v>
      </c>
      <c r="C48" s="85"/>
      <c r="D48" s="14"/>
      <c r="E48" s="12"/>
      <c r="F48" s="44"/>
      <c r="G48" s="45" t="str">
        <f t="shared" si="8"/>
        <v xml:space="preserve">  </v>
      </c>
      <c r="I48" s="135"/>
    </row>
    <row r="49" spans="1:9" s="29" customFormat="1">
      <c r="A49" s="41"/>
      <c r="B49" s="32" t="str">
        <f>$B$22</f>
        <v>VĚTRÁNÍ SOCIÁLNÍCH ZAŘÍZENÍ (ZAŘÍZENÍ č. 1)</v>
      </c>
      <c r="C49" s="85"/>
      <c r="D49" s="14" t="s">
        <v>21</v>
      </c>
      <c r="E49" s="12">
        <v>1</v>
      </c>
      <c r="F49" s="44"/>
      <c r="G49" s="45" t="str">
        <f t="shared" si="8"/>
        <v xml:space="preserve">  </v>
      </c>
      <c r="I49" s="135"/>
    </row>
    <row r="50" spans="1:9" s="29" customFormat="1">
      <c r="A50" s="148"/>
      <c r="B50" s="149" t="s">
        <v>134</v>
      </c>
      <c r="C50" s="150"/>
      <c r="D50" s="146" t="s">
        <v>21</v>
      </c>
      <c r="E50" s="151">
        <v>1</v>
      </c>
      <c r="F50" s="52"/>
      <c r="G50" s="142" t="str">
        <f t="shared" si="8"/>
        <v xml:space="preserve">  </v>
      </c>
      <c r="I50" s="135"/>
    </row>
    <row r="51" spans="1:9" s="29" customFormat="1" ht="25.5">
      <c r="A51" s="41"/>
      <c r="B51" s="152" t="s">
        <v>137</v>
      </c>
      <c r="C51" s="85"/>
      <c r="D51" s="147"/>
      <c r="E51" s="153"/>
      <c r="F51" s="44"/>
      <c r="G51" s="45" t="str">
        <f t="shared" si="8"/>
        <v xml:space="preserve">  </v>
      </c>
      <c r="I51" s="135"/>
    </row>
    <row r="52" spans="1:9" s="29" customFormat="1" ht="13.5" thickBot="1">
      <c r="A52" s="41"/>
      <c r="B52" s="32"/>
      <c r="C52" s="85"/>
      <c r="D52" s="14"/>
      <c r="E52" s="12"/>
      <c r="F52" s="44"/>
      <c r="G52" s="45" t="str">
        <f t="shared" si="8"/>
        <v xml:space="preserve">  </v>
      </c>
      <c r="I52" s="135"/>
    </row>
    <row r="53" spans="1:9" s="108" customFormat="1" ht="20.100000000000001" customHeight="1" thickBot="1">
      <c r="A53" s="54" t="s">
        <v>8</v>
      </c>
      <c r="B53" s="55" t="s">
        <v>22</v>
      </c>
      <c r="C53" s="83"/>
      <c r="D53" s="56"/>
      <c r="E53" s="57"/>
      <c r="F53" s="58"/>
      <c r="G53" s="58"/>
      <c r="I53" s="136"/>
    </row>
    <row r="54" spans="1:9" s="108" customFormat="1">
      <c r="A54" s="42"/>
      <c r="B54" s="16"/>
      <c r="C54" s="80"/>
      <c r="D54" s="13"/>
      <c r="E54" s="25"/>
      <c r="F54" s="51"/>
      <c r="G54" s="45" t="str">
        <f t="shared" ref="G54:G65" si="9">IF(OR(E54=0,F54=0),"  ",SUM(E54*F54))</f>
        <v xml:space="preserve">  </v>
      </c>
      <c r="I54" s="136"/>
    </row>
    <row r="55" spans="1:9" s="108" customFormat="1">
      <c r="A55" s="43"/>
      <c r="B55" s="17" t="s">
        <v>13</v>
      </c>
      <c r="C55" s="86"/>
      <c r="D55" s="13" t="s">
        <v>12</v>
      </c>
      <c r="E55" s="24">
        <v>2</v>
      </c>
      <c r="F55" s="139"/>
      <c r="G55" s="45" t="str">
        <f t="shared" si="9"/>
        <v xml:space="preserve">  </v>
      </c>
      <c r="I55" s="136"/>
    </row>
    <row r="56" spans="1:9" s="108" customFormat="1">
      <c r="A56" s="33"/>
      <c r="B56" s="129" t="s">
        <v>14</v>
      </c>
      <c r="C56" s="87"/>
      <c r="D56" s="13" t="s">
        <v>12</v>
      </c>
      <c r="E56" s="24">
        <v>2</v>
      </c>
      <c r="F56" s="139"/>
      <c r="G56" s="45" t="str">
        <f t="shared" si="9"/>
        <v xml:space="preserve">  </v>
      </c>
      <c r="I56" s="136"/>
    </row>
    <row r="57" spans="1:9" s="108" customFormat="1">
      <c r="A57" s="33"/>
      <c r="B57" s="17" t="s">
        <v>15</v>
      </c>
      <c r="C57" s="86"/>
      <c r="D57" s="13" t="s">
        <v>12</v>
      </c>
      <c r="E57" s="24">
        <v>2</v>
      </c>
      <c r="F57" s="139"/>
      <c r="G57" s="45" t="str">
        <f t="shared" si="9"/>
        <v xml:space="preserve">  </v>
      </c>
      <c r="I57" s="136"/>
    </row>
    <row r="58" spans="1:9" s="108" customFormat="1">
      <c r="A58" s="33"/>
      <c r="B58" s="129" t="s">
        <v>16</v>
      </c>
      <c r="C58" s="87"/>
      <c r="D58" s="13" t="s">
        <v>12</v>
      </c>
      <c r="E58" s="24">
        <v>2</v>
      </c>
      <c r="F58" s="139"/>
      <c r="G58" s="45" t="str">
        <f t="shared" si="9"/>
        <v xml:space="preserve">  </v>
      </c>
      <c r="I58" s="136"/>
    </row>
    <row r="59" spans="1:9" s="108" customFormat="1">
      <c r="A59" s="33"/>
      <c r="B59" s="17" t="s">
        <v>17</v>
      </c>
      <c r="C59" s="86"/>
      <c r="D59" s="13" t="s">
        <v>12</v>
      </c>
      <c r="E59" s="24">
        <v>2</v>
      </c>
      <c r="F59" s="139"/>
      <c r="G59" s="45" t="str">
        <f t="shared" si="9"/>
        <v xml:space="preserve">  </v>
      </c>
      <c r="I59" s="136"/>
    </row>
    <row r="60" spans="1:9" s="108" customFormat="1">
      <c r="A60" s="33"/>
      <c r="B60" s="129" t="s">
        <v>18</v>
      </c>
      <c r="C60" s="87"/>
      <c r="D60" s="13" t="s">
        <v>12</v>
      </c>
      <c r="E60" s="24">
        <v>4</v>
      </c>
      <c r="F60" s="139"/>
      <c r="G60" s="45" t="str">
        <f t="shared" si="9"/>
        <v xml:space="preserve">  </v>
      </c>
      <c r="I60" s="136"/>
    </row>
    <row r="61" spans="1:9" s="108" customFormat="1">
      <c r="A61" s="33"/>
      <c r="B61" s="17" t="s">
        <v>19</v>
      </c>
      <c r="C61" s="86"/>
      <c r="D61" s="13" t="s">
        <v>12</v>
      </c>
      <c r="E61" s="24">
        <v>16</v>
      </c>
      <c r="F61" s="139"/>
      <c r="G61" s="45" t="str">
        <f t="shared" si="9"/>
        <v xml:space="preserve">  </v>
      </c>
      <c r="I61" s="136"/>
    </row>
    <row r="62" spans="1:9" s="108" customFormat="1" ht="13.5" thickBot="1">
      <c r="A62" s="33"/>
      <c r="B62" s="17"/>
      <c r="C62" s="86"/>
      <c r="D62" s="13"/>
      <c r="E62" s="24"/>
      <c r="F62" s="51"/>
      <c r="G62" s="45" t="str">
        <f t="shared" si="9"/>
        <v xml:space="preserve">  </v>
      </c>
      <c r="I62" s="136"/>
    </row>
    <row r="63" spans="1:9" s="29" customFormat="1" ht="20.100000000000001" customHeight="1" thickBot="1">
      <c r="A63" s="54" t="s">
        <v>9</v>
      </c>
      <c r="B63" s="55" t="s">
        <v>11</v>
      </c>
      <c r="C63" s="83"/>
      <c r="D63" s="56"/>
      <c r="E63" s="57"/>
      <c r="F63" s="58"/>
      <c r="G63" s="58"/>
      <c r="I63" s="135"/>
    </row>
    <row r="64" spans="1:9" s="29" customFormat="1" ht="38.25">
      <c r="A64" s="20"/>
      <c r="B64" s="15" t="s">
        <v>20</v>
      </c>
      <c r="C64" s="88"/>
      <c r="D64" s="18" t="s">
        <v>12</v>
      </c>
      <c r="E64" s="24">
        <v>0</v>
      </c>
      <c r="F64" s="44"/>
      <c r="G64" s="45" t="str">
        <f t="shared" si="9"/>
        <v xml:space="preserve">  </v>
      </c>
      <c r="I64" s="135"/>
    </row>
    <row r="65" spans="1:9" s="29" customFormat="1" ht="13.5" thickBot="1">
      <c r="A65" s="20"/>
      <c r="B65" s="10"/>
      <c r="C65" s="89"/>
      <c r="D65" s="34"/>
      <c r="E65" s="24"/>
      <c r="F65" s="44"/>
      <c r="G65" s="45" t="str">
        <f t="shared" si="9"/>
        <v xml:space="preserve">  </v>
      </c>
      <c r="I65" s="135"/>
    </row>
    <row r="66" spans="1:9" s="29" customFormat="1" ht="20.100000000000001" customHeight="1" thickBot="1">
      <c r="A66" s="54" t="s">
        <v>10</v>
      </c>
      <c r="B66" s="55" t="s">
        <v>25</v>
      </c>
      <c r="C66" s="83"/>
      <c r="D66" s="56"/>
      <c r="E66" s="57"/>
      <c r="F66" s="58"/>
      <c r="G66" s="58"/>
      <c r="H66" s="109"/>
      <c r="I66" s="135"/>
    </row>
    <row r="67" spans="1:9" s="29" customFormat="1">
      <c r="A67" s="20"/>
      <c r="B67" s="15" t="s">
        <v>26</v>
      </c>
      <c r="C67" s="90"/>
      <c r="D67" s="18" t="s">
        <v>24</v>
      </c>
      <c r="E67" s="26">
        <v>2.2999999999999998</v>
      </c>
      <c r="F67" s="44"/>
      <c r="G67" s="45" t="str">
        <f>IF(SUM($G$21:$G$65)=0,"  ",ROUND(0.01*E67*SUM($G$21:$G$65),0))</f>
        <v xml:space="preserve">  </v>
      </c>
      <c r="I67" s="135"/>
    </row>
    <row r="68" spans="1:9" s="29" customFormat="1">
      <c r="A68" s="20"/>
      <c r="B68" s="114" t="s">
        <v>37</v>
      </c>
      <c r="C68" s="90"/>
      <c r="D68" s="94" t="s">
        <v>24</v>
      </c>
      <c r="E68" s="112">
        <v>1.2</v>
      </c>
      <c r="F68" s="113"/>
      <c r="G68" s="45" t="str">
        <f>IF(SUM($G$21:$G$65)=0,"  ",ROUND(0.01*E68*SUM($G$21:$G$65),0))</f>
        <v xml:space="preserve">  </v>
      </c>
      <c r="I68" s="135"/>
    </row>
    <row r="69" spans="1:9" s="29" customFormat="1" ht="13.5" thickBot="1">
      <c r="A69" s="20"/>
      <c r="B69" s="10"/>
      <c r="C69" s="90"/>
      <c r="D69" s="27"/>
      <c r="E69" s="96"/>
      <c r="F69" s="52"/>
      <c r="G69" s="45"/>
      <c r="I69" s="135"/>
    </row>
    <row r="70" spans="1:9" s="29" customFormat="1" ht="20.100000000000001" customHeight="1" thickBot="1">
      <c r="A70" s="54"/>
      <c r="B70" s="55" t="s">
        <v>23</v>
      </c>
      <c r="C70" s="83"/>
      <c r="D70" s="56"/>
      <c r="E70" s="57"/>
      <c r="F70" s="58"/>
      <c r="G70" s="58" t="str">
        <f>IF(SUM($G$21:$G$65)=0,"  ",SUM(G21:G69))</f>
        <v xml:space="preserve">  </v>
      </c>
      <c r="I70" s="135"/>
    </row>
    <row r="71" spans="1:9" s="29" customFormat="1" ht="13.5" thickBot="1">
      <c r="A71" s="20"/>
      <c r="B71" s="10"/>
      <c r="C71" s="90"/>
      <c r="D71" s="27"/>
      <c r="E71" s="24"/>
      <c r="F71" s="52"/>
      <c r="G71" s="45"/>
      <c r="I71" s="135"/>
    </row>
    <row r="72" spans="1:9" s="29" customFormat="1" ht="20.100000000000001" customHeight="1" thickBot="1">
      <c r="A72" s="54" t="s">
        <v>125</v>
      </c>
      <c r="B72" s="55" t="s">
        <v>27</v>
      </c>
      <c r="C72" s="83"/>
      <c r="D72" s="56" t="s">
        <v>24</v>
      </c>
      <c r="E72" s="57">
        <v>21</v>
      </c>
      <c r="F72" s="58"/>
      <c r="G72" s="58" t="str">
        <f>IF(SUM($G$21:$G$65)=0,"  ",ROUND(G70*E72*0.01,0))</f>
        <v xml:space="preserve">  </v>
      </c>
      <c r="I72" s="135"/>
    </row>
    <row r="73" spans="1:9" s="29" customFormat="1" ht="13.5" thickBot="1">
      <c r="A73" s="23"/>
      <c r="B73" s="8"/>
      <c r="C73" s="91"/>
      <c r="D73" s="35"/>
      <c r="E73" s="97"/>
      <c r="F73" s="49"/>
      <c r="G73" s="50"/>
      <c r="I73" s="135"/>
    </row>
    <row r="74" spans="1:9" s="29" customFormat="1" ht="20.100000000000001" customHeight="1" thickBot="1">
      <c r="A74" s="28"/>
      <c r="B74" s="155" t="s">
        <v>28</v>
      </c>
      <c r="C74" s="92"/>
      <c r="D74" s="19"/>
      <c r="E74" s="98"/>
      <c r="F74" s="53"/>
      <c r="G74" s="154" t="str">
        <f>IF(SUM($G$21:$G$65)=0,"  ",G70+G72)</f>
        <v xml:space="preserve">  </v>
      </c>
      <c r="I74" s="135"/>
    </row>
  </sheetData>
  <mergeCells count="8">
    <mergeCell ref="A6:G6"/>
    <mergeCell ref="A5:G5"/>
    <mergeCell ref="F2:G3"/>
    <mergeCell ref="F1:G1"/>
    <mergeCell ref="B2:D2"/>
    <mergeCell ref="B3:D3"/>
    <mergeCell ref="E2:E3"/>
    <mergeCell ref="B1:D1"/>
  </mergeCells>
  <phoneticPr fontId="2" type="noConversion"/>
  <printOptions horizontalCentered="1"/>
  <pageMargins left="0.19685039370078741" right="0.19685039370078741" top="0.59055118110236227" bottom="0.59055118110236227" header="0.51181102362204722" footer="0.31496062992125984"/>
  <pageSetup paperSize="9" scale="75" firstPageNumber="4" fitToHeight="19" orientation="portrait" useFirstPageNumber="1" r:id="rId1"/>
  <headerFooter alignWithMargins="0">
    <oddFooter>&amp;C&amp;P&amp;R010619-D.1.4.4-3A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Podmínky</vt:lpstr>
      <vt:lpstr>Položky</vt:lpstr>
      <vt:lpstr>Podmínky!Názvy_tisku</vt:lpstr>
      <vt:lpstr>Položky!Názvy_tisku</vt:lpstr>
      <vt:lpstr>Podmínky!Oblast_tisku</vt:lpstr>
      <vt:lpstr>Položky!Oblast_tisku</vt:lpstr>
    </vt:vector>
  </TitlesOfParts>
  <Company>Tebodin Czech Republic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Kateřina Hübnerová</dc:creator>
  <cp:lastModifiedBy>Lorenc Michal</cp:lastModifiedBy>
  <cp:lastPrinted>2021-04-05T08:14:36Z</cp:lastPrinted>
  <dcterms:created xsi:type="dcterms:W3CDTF">2004-01-23T15:01:51Z</dcterms:created>
  <dcterms:modified xsi:type="dcterms:W3CDTF">2021-06-15T05:25:29Z</dcterms:modified>
</cp:coreProperties>
</file>